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dl.sdoc50\Documents\SG.SST\2020\"/>
    </mc:Choice>
  </mc:AlternateContent>
  <xr:revisionPtr revIDLastSave="0" documentId="8_{B64C0B9D-832B-4647-B516-3FC408B587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ST" sheetId="1" r:id="rId1"/>
    <sheet name="Cronograma Medicina Preventiva" sheetId="3" state="hidden" r:id="rId2"/>
    <sheet name="indicadores" sheetId="4" state="hidden" r:id="rId3"/>
    <sheet name="AGESOC" sheetId="5" state="hidden" r:id="rId4"/>
    <sheet name="Hoja1" sheetId="6" state="hidden" r:id="rId5"/>
    <sheet name="Hoja2" sheetId="7" state="hidden" r:id="rId6"/>
    <sheet name="Actividades Enero-Agosto" sheetId="10" state="hidden" r:id="rId7"/>
    <sheet name="Propuesta" sheetId="11" state="hidden" r:id="rId8"/>
  </sheets>
  <externalReferences>
    <externalReference r:id="rId9"/>
  </externalReferences>
  <definedNames>
    <definedName name="_xlnm._FilterDatabase" localSheetId="1" hidden="1">'Cronograma Medicina Preventiva'!$A$6:$H$83</definedName>
    <definedName name="_xlnm.Print_Area" localSheetId="0">SST!$A$1:$AC$148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8" i="1" l="1"/>
  <c r="I138" i="1"/>
  <c r="AB38" i="1" l="1"/>
  <c r="AC37" i="1" s="1"/>
  <c r="AB37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Q138" i="1"/>
  <c r="R138" i="1"/>
  <c r="S138" i="1"/>
  <c r="T138" i="1"/>
  <c r="U138" i="1"/>
  <c r="V138" i="1"/>
  <c r="W138" i="1"/>
  <c r="X138" i="1"/>
  <c r="Y138" i="1"/>
  <c r="Z138" i="1"/>
  <c r="AA138" i="1"/>
  <c r="P138" i="1"/>
  <c r="AB103" i="1"/>
  <c r="AB102" i="1"/>
  <c r="AC102" i="1" l="1"/>
  <c r="AB39" i="1"/>
  <c r="AB40" i="1"/>
  <c r="AC39" i="1" l="1"/>
  <c r="AB71" i="1"/>
  <c r="AB70" i="1"/>
  <c r="AC70" i="1" l="1"/>
  <c r="AB125" i="1"/>
  <c r="AB124" i="1"/>
  <c r="AB121" i="1"/>
  <c r="AB120" i="1"/>
  <c r="AB110" i="1"/>
  <c r="AB109" i="1"/>
  <c r="AB78" i="1"/>
  <c r="AB77" i="1"/>
  <c r="AB80" i="1"/>
  <c r="AB79" i="1"/>
  <c r="AB60" i="1"/>
  <c r="AB59" i="1"/>
  <c r="AB58" i="1"/>
  <c r="AB57" i="1"/>
  <c r="AB56" i="1"/>
  <c r="AB55" i="1"/>
  <c r="AB45" i="1"/>
  <c r="AB44" i="1"/>
  <c r="AB19" i="1"/>
  <c r="AB18" i="1"/>
  <c r="AB11" i="1"/>
  <c r="AB10" i="1"/>
  <c r="AC10" i="1" l="1"/>
  <c r="AC77" i="1"/>
  <c r="AC120" i="1"/>
  <c r="AC18" i="1"/>
  <c r="AC55" i="1"/>
  <c r="AC59" i="1"/>
  <c r="AC57" i="1"/>
  <c r="AC79" i="1"/>
  <c r="AC109" i="1"/>
  <c r="AC124" i="1"/>
  <c r="AC44" i="1"/>
  <c r="AB67" i="1" l="1"/>
  <c r="AB66" i="1"/>
  <c r="AB49" i="1"/>
  <c r="AB48" i="1"/>
  <c r="AC66" i="1" l="1"/>
  <c r="AC48" i="1"/>
  <c r="P140" i="1"/>
  <c r="AB123" i="1"/>
  <c r="AB122" i="1"/>
  <c r="AB112" i="1"/>
  <c r="AB111" i="1"/>
  <c r="AB108" i="1"/>
  <c r="AB107" i="1"/>
  <c r="AB85" i="1"/>
  <c r="AB84" i="1"/>
  <c r="AB76" i="1"/>
  <c r="AB75" i="1"/>
  <c r="AC107" i="1" l="1"/>
  <c r="AC111" i="1"/>
  <c r="AC84" i="1"/>
  <c r="AC75" i="1"/>
  <c r="AB15" i="1"/>
  <c r="AB14" i="1"/>
  <c r="T140" i="1"/>
  <c r="AD16" i="1"/>
  <c r="AB43" i="1"/>
  <c r="AB12" i="1"/>
  <c r="AB13" i="1"/>
  <c r="V140" i="1"/>
  <c r="AB137" i="1"/>
  <c r="AB136" i="1"/>
  <c r="AB131" i="1"/>
  <c r="AB129" i="1"/>
  <c r="AB130" i="1"/>
  <c r="AB128" i="1"/>
  <c r="AB127" i="1"/>
  <c r="AB126" i="1"/>
  <c r="AC122" i="1"/>
  <c r="AB28" i="1"/>
  <c r="AB29" i="1"/>
  <c r="AB42" i="1"/>
  <c r="Z140" i="1"/>
  <c r="AB90" i="1"/>
  <c r="AB89" i="1"/>
  <c r="C86" i="11"/>
  <c r="C85" i="11"/>
  <c r="C84" i="11"/>
  <c r="C83" i="11"/>
  <c r="C82" i="11"/>
  <c r="C81" i="11"/>
  <c r="C8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E32" i="6"/>
  <c r="AB135" i="1"/>
  <c r="AB134" i="1"/>
  <c r="AB133" i="1"/>
  <c r="AB132" i="1"/>
  <c r="AB119" i="1"/>
  <c r="AB118" i="1"/>
  <c r="AB117" i="1"/>
  <c r="AB116" i="1"/>
  <c r="AB114" i="1"/>
  <c r="AB113" i="1"/>
  <c r="AB105" i="1"/>
  <c r="AB104" i="1"/>
  <c r="AB101" i="1"/>
  <c r="AB100" i="1"/>
  <c r="AB99" i="1"/>
  <c r="AB98" i="1"/>
  <c r="AB97" i="1"/>
  <c r="AB96" i="1"/>
  <c r="AB95" i="1"/>
  <c r="AB94" i="1"/>
  <c r="AB93" i="1"/>
  <c r="AB92" i="1"/>
  <c r="AB87" i="1"/>
  <c r="AB86" i="1"/>
  <c r="AB83" i="1"/>
  <c r="AB82" i="1"/>
  <c r="AB73" i="1"/>
  <c r="AB72" i="1"/>
  <c r="AB69" i="1"/>
  <c r="AB68" i="1"/>
  <c r="AB65" i="1"/>
  <c r="AB64" i="1"/>
  <c r="AB63" i="1"/>
  <c r="AB62" i="1"/>
  <c r="AB54" i="1"/>
  <c r="AB53" i="1"/>
  <c r="AB51" i="1"/>
  <c r="AB50" i="1"/>
  <c r="AB47" i="1"/>
  <c r="AB46" i="1"/>
  <c r="AB36" i="1"/>
  <c r="AB35" i="1"/>
  <c r="AB34" i="1"/>
  <c r="AB33" i="1"/>
  <c r="AB32" i="1"/>
  <c r="AB31" i="1"/>
  <c r="AB27" i="1"/>
  <c r="AB26" i="1"/>
  <c r="AB25" i="1"/>
  <c r="AB24" i="1"/>
  <c r="AB23" i="1"/>
  <c r="AB22" i="1"/>
  <c r="AB21" i="1"/>
  <c r="AB20" i="1"/>
  <c r="AB17" i="1"/>
  <c r="AB16" i="1"/>
  <c r="AA140" i="1"/>
  <c r="AB139" i="1" l="1"/>
  <c r="E145" i="1" s="1"/>
  <c r="AC98" i="1"/>
  <c r="AC35" i="1"/>
  <c r="AB138" i="1"/>
  <c r="E144" i="1" s="1"/>
  <c r="AC42" i="1"/>
  <c r="AC12" i="1"/>
  <c r="W16" i="11"/>
  <c r="E80" i="11" s="1"/>
  <c r="W36" i="11"/>
  <c r="E82" i="11" s="1"/>
  <c r="W32" i="11"/>
  <c r="E81" i="11" s="1"/>
  <c r="W55" i="11"/>
  <c r="E84" i="11" s="1"/>
  <c r="W59" i="11"/>
  <c r="E85" i="11" s="1"/>
  <c r="W42" i="11"/>
  <c r="E83" i="11" s="1"/>
  <c r="W62" i="11"/>
  <c r="E86" i="11" s="1"/>
  <c r="AC100" i="1"/>
  <c r="AC104" i="1"/>
  <c r="AC116" i="1"/>
  <c r="AC118" i="1"/>
  <c r="AC89" i="1"/>
  <c r="AC130" i="1"/>
  <c r="AC28" i="1"/>
  <c r="AC20" i="1"/>
  <c r="AC94" i="1"/>
  <c r="AC136" i="1"/>
  <c r="AC16" i="1"/>
  <c r="AC62" i="1"/>
  <c r="AC86" i="1"/>
  <c r="AC26" i="1"/>
  <c r="AC92" i="1"/>
  <c r="AC96" i="1"/>
  <c r="AC126" i="1"/>
  <c r="Q140" i="1"/>
  <c r="X140" i="1"/>
  <c r="S140" i="1"/>
  <c r="W140" i="1"/>
  <c r="Y140" i="1"/>
  <c r="U140" i="1"/>
  <c r="AC33" i="1"/>
  <c r="AC24" i="1"/>
  <c r="AC46" i="1"/>
  <c r="AC53" i="1"/>
  <c r="AC64" i="1"/>
  <c r="AC72" i="1"/>
  <c r="AC134" i="1"/>
  <c r="AC50" i="1"/>
  <c r="AC132" i="1"/>
  <c r="AC22" i="1"/>
  <c r="AC113" i="1"/>
  <c r="AC68" i="1"/>
  <c r="AC14" i="1"/>
  <c r="AC31" i="1"/>
  <c r="AC82" i="1"/>
  <c r="AC128" i="1"/>
  <c r="R140" i="1"/>
  <c r="AC138" i="1" l="1"/>
  <c r="E146" i="1" s="1"/>
  <c r="I142" i="1"/>
  <c r="G1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Salud Ocupacional</author>
  </authors>
  <commentList>
    <comment ref="R2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Salud Ocupacional:</t>
        </r>
        <r>
          <rPr>
            <sz val="9"/>
            <color indexed="81"/>
            <rFont val="Tahoma"/>
            <charset val="1"/>
          </rPr>
          <t xml:space="preserve">
examenes periodicos personal faltante de diciembre.</t>
        </r>
      </text>
    </comment>
    <comment ref="Z2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Salud Ocupacional:</t>
        </r>
        <r>
          <rPr>
            <sz val="9"/>
            <color indexed="81"/>
            <rFont val="Tahoma"/>
            <charset val="1"/>
          </rPr>
          <t xml:space="preserve">
examenes periodicos gestionar desde octubre.</t>
        </r>
      </text>
    </comment>
    <comment ref="R1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Salud Ocupacional:</t>
        </r>
        <r>
          <rPr>
            <sz val="9"/>
            <color indexed="81"/>
            <rFont val="Tahoma"/>
            <family val="2"/>
          </rPr>
          <t xml:space="preserve">
-Gestor externo residuos peligrosos.
-Servicio de alimentacion hospitalaria.
-Proveedor examenes medico ocupacionales.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4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Solo se recertificaron 2 personas, Rodrigo Salazar y Carlos esto fue en 2014</t>
        </r>
      </text>
    </comment>
  </commentList>
</comments>
</file>

<file path=xl/sharedStrings.xml><?xml version="1.0" encoding="utf-8"?>
<sst xmlns="http://schemas.openxmlformats.org/spreadsheetml/2006/main" count="1656" uniqueCount="816">
  <si>
    <t>RESPONSABLE</t>
  </si>
  <si>
    <t>Estado</t>
  </si>
  <si>
    <t>FEBRERO</t>
  </si>
  <si>
    <t>1</t>
  </si>
  <si>
    <t>PROG</t>
  </si>
  <si>
    <t>EJEC</t>
  </si>
  <si>
    <t>COMPONENTES DEL SG SST</t>
  </si>
  <si>
    <t>Objetivo</t>
  </si>
  <si>
    <t xml:space="preserve">Indicador </t>
  </si>
  <si>
    <t>Liderazgo y Compromiso Gerencial</t>
  </si>
  <si>
    <t>Revisión Gerencial</t>
  </si>
  <si>
    <t>Comité Paritario de Seguridad y Salud en el Trabajo</t>
  </si>
  <si>
    <t xml:space="preserve">Comité Convivencia Laboral </t>
  </si>
  <si>
    <t>H</t>
  </si>
  <si>
    <t>Desarrollo y Ejecución</t>
  </si>
  <si>
    <t>RECURSOS</t>
  </si>
  <si>
    <t>Dotación de la Brigada de emergencias</t>
  </si>
  <si>
    <t>Administración del Riesgo "Subprograma Medicina del Trabajo"</t>
  </si>
  <si>
    <t>Jornada de la Seguridad y Salud en el Trabajo</t>
  </si>
  <si>
    <t xml:space="preserve">Identificar los puestos de trabajo que requieran EPP Cumplimiento No. E10 de los estandares minimos </t>
  </si>
  <si>
    <t>Programa de Residuos Solidos Cumplimiento No E11 estandares minimos legal</t>
  </si>
  <si>
    <t xml:space="preserve">Programa mantenimiento preventivo de maquinas y equipos. Cumplimiento No. E14 estandares minimos legal  </t>
  </si>
  <si>
    <t xml:space="preserve">Estadisticas Ocupacionales. Cumplimiento No. E19 estandares minimos </t>
  </si>
  <si>
    <t>Politicas de Seguridad y Salud en el Trabajo y Reglamento de Higiene Industrial</t>
  </si>
  <si>
    <t>Seguimiento  Investigaciones de Accidentes e incidentes . Cumplimiento No. E12 estandares minimos legal</t>
  </si>
  <si>
    <t>Implementacion SVE Riesgo Osteomuscular.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</si>
  <si>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</si>
  <si>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</si>
  <si>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</si>
  <si>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</si>
  <si>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</si>
  <si>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</si>
  <si>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</si>
  <si>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</si>
  <si>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</si>
  <si>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</si>
  <si>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</si>
  <si>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Gerencia- Talento Humano</t>
  </si>
  <si>
    <t>Talento Humano-Salud Ocupacional-Comité de convivencia</t>
  </si>
  <si>
    <t>Talento Humano-Seguridad y salud en el trabajo.</t>
  </si>
  <si>
    <t>POBLACIÓN OBJETO</t>
  </si>
  <si>
    <t>TEMA</t>
  </si>
  <si>
    <t>DESCRIPCIÓN DE ACTIVIDADES</t>
  </si>
  <si>
    <t>INDICADOR DE LA ACTIVIDAD</t>
  </si>
  <si>
    <t>_</t>
  </si>
  <si>
    <t>FECHA DE REALIZACIÓN</t>
  </si>
  <si>
    <t>OBSERVACIONES</t>
  </si>
  <si>
    <t>No de actividades realizadas/No. de actividades programadas</t>
  </si>
  <si>
    <t>Revisión anual al SGSST</t>
  </si>
  <si>
    <t>Reuniones mensuales COPASST</t>
  </si>
  <si>
    <t>Integrantes del COPASST</t>
  </si>
  <si>
    <t>Integrantes Comité de Convivencia Laboral</t>
  </si>
  <si>
    <t>Revisión de cumplimiento de Política SST</t>
  </si>
  <si>
    <t>Documentación SGSST</t>
  </si>
  <si>
    <t>Revisión cumplimiento matriz legal</t>
  </si>
  <si>
    <t>Exámenes Ocupacionales Cumplimiento No. E15 evaluación estandares minimos legal</t>
  </si>
  <si>
    <t xml:space="preserve">Exámenes Ocupacionales periodicos y seguimiento </t>
  </si>
  <si>
    <t>Exámenes Ocupacionales ingreso</t>
  </si>
  <si>
    <t>Exámenes Ocupacionales retiro</t>
  </si>
  <si>
    <t>Actualización del Diagnositico de las Condiciones de Salud</t>
  </si>
  <si>
    <t>Número total de puestos de trabajo afectados por ruido X 100
Número total de puestos de trabajo en la sede</t>
  </si>
  <si>
    <t>Número de servidores con diagnóstico de alteración auditiva X 100</t>
  </si>
  <si>
    <t>Número total de servidores objeto del programa</t>
  </si>
  <si>
    <t>Número de servidores expuestos sin daño auditivo X 100
Número total de servidores objeto del programa</t>
  </si>
  <si>
    <t>Número de servidores sospechosos de trauma auditivo X 100</t>
  </si>
  <si>
    <t>Número de servidores con daño auditivo X 100
Número total de servidores objeto del programa</t>
  </si>
  <si>
    <t>Número de casos nuevos con alteración auditiva en el último año X 100
Horas Hombre trabajadas en el último año</t>
  </si>
  <si>
    <t>Número de colaboradores capacitados X 100</t>
  </si>
  <si>
    <t>Numero de colaboradores programa</t>
  </si>
  <si>
    <t>SVE AUDITIVO</t>
  </si>
  <si>
    <t>FORMULA DEL INDICADOR</t>
  </si>
  <si>
    <t>PROGRAMA</t>
  </si>
  <si>
    <t>Exámen con énfasis en sistema osteomuscular a personal con sintomatología una vez al año</t>
  </si>
  <si>
    <t>Visitas de seguimiento a puestos de trabajo a personal con sintomatología , calificados con enfermedad laboral o enfermedad de origen común, trabajadores en proceso de calificación</t>
  </si>
  <si>
    <t xml:space="preserve">Riesgo psicosocial Cumplimiento No. E16 estandares minimos legal </t>
  </si>
  <si>
    <t>Diagnóstico Riesgo Psicosocial</t>
  </si>
  <si>
    <t>SVE Riesgo biológico</t>
  </si>
  <si>
    <t>Prueba PPD ÁREAS DE RIESGO</t>
  </si>
  <si>
    <t>Actualizar base de datos sobre estado de vacunación del personal</t>
  </si>
  <si>
    <t>Realizar titulación de anticuerpos para HB en áreas asistenciales</t>
  </si>
  <si>
    <t xml:space="preserve">Realizar aplicación de biológicos según resultados de títulos y resultados de evaluación de cumplimiento de esquemas </t>
  </si>
  <si>
    <t>Medir adherencia a protocolo de bioseguridad</t>
  </si>
  <si>
    <t>Número total de puestos de trabajo expuestos a mercurio X 100
Número total de puestos de trabajo en la sede</t>
  </si>
  <si>
    <t>Número de servidores con diagnóstico de alteración X 100
Número total de servidores objeto del programa</t>
  </si>
  <si>
    <t>Número de servidores expuestos sin daño X 100
Número total de servidores objeto del programa</t>
  </si>
  <si>
    <t>Número de casos evaluados en el último año X 100
Numero total de expuestos en el último año</t>
  </si>
  <si>
    <t>Número de colaboradores capacitados en exposición a mercurioX 100
Numero de colaboradores programados</t>
  </si>
  <si>
    <t>SVE QUIMICO</t>
  </si>
  <si>
    <t>CAPACITACION OPERARIOS</t>
  </si>
  <si>
    <t>CAPACITACION CONSERJES</t>
  </si>
  <si>
    <t>CAPACITACION BRIGADISTAS</t>
  </si>
  <si>
    <t>CAPACITACION NUEVOS BRIGADISTA</t>
  </si>
  <si>
    <t>HORAS</t>
  </si>
  <si>
    <t>CAPACITACION</t>
  </si>
  <si>
    <t>4/2T</t>
  </si>
  <si>
    <t>5/2T</t>
  </si>
  <si>
    <t>4/5T</t>
  </si>
  <si>
    <t>4/6T</t>
  </si>
  <si>
    <t>CANTIDAD                                        NOCHE DIA</t>
  </si>
  <si>
    <t>CAPACITACION LIDERES--COMITÉ HOSPITALARIO</t>
  </si>
  <si>
    <t>Reuniones Gerenciales</t>
  </si>
  <si>
    <t>SVE Riesgo Radiacion Ionizante</t>
  </si>
  <si>
    <t>Realización de exámenes de control a personal expuesto</t>
  </si>
  <si>
    <t>Mediciones de radiación en ambientes</t>
  </si>
  <si>
    <t>Realización de dosimetrias mensuales</t>
  </si>
  <si>
    <t>Verificar vigencia de carnets de radio protección</t>
  </si>
  <si>
    <t>Número de dosímetros entregados a usuarios/número de expuestos.</t>
  </si>
  <si>
    <t xml:space="preserve">Número de dosímetros con informe de lecturas/ número de dosímetros enviados a
lectura.
</t>
  </si>
  <si>
    <t>Número de dosímetros enviados a lectura/dosímetros entregados a usuarios.</t>
  </si>
  <si>
    <t>RADIACIONES</t>
  </si>
  <si>
    <t>Control médico periódico al personal expuesto para identificar posibles efectos de las
radiaciones en sus sistemas orgánicos.</t>
  </si>
  <si>
    <t>Numero de expuestos evaluados / Total de expuestos.</t>
  </si>
  <si>
    <t>Numero de evaluados con resultados anormales / numero de evaluados.</t>
  </si>
  <si>
    <t>Número de trabajadores reubicados/ Número de evaluados.</t>
  </si>
  <si>
    <t xml:space="preserve">Educación al personal sobre la naturaleza de la exposición y los métodos de prevención y
control de las radiaciones ionizantes.
</t>
  </si>
  <si>
    <t>Número de capacitaciones realizadas /programadas.</t>
  </si>
  <si>
    <t>Programa para atención intra hospitalaria</t>
  </si>
  <si>
    <t xml:space="preserve">Reuniones Comité Convivencia Laboral </t>
  </si>
  <si>
    <t xml:space="preserve">Definir las intervenciones de higiene industrial que se deben llevar a cabo en los puesto de trabajo. </t>
  </si>
  <si>
    <t>Plan de Emergencias</t>
  </si>
  <si>
    <t>Capacitación en respuesta a emergencias Operarios, mantenimiento y conserjes</t>
  </si>
  <si>
    <t>Socialización Plan de Emergencias X IPS</t>
  </si>
  <si>
    <t>Simulacros por IPS</t>
  </si>
  <si>
    <t>Programa riesgo público</t>
  </si>
  <si>
    <t>Realizar capacitación a equipo de trabajo a implementar programa SOL</t>
  </si>
  <si>
    <t>Realizar inspecciones programa SOL</t>
  </si>
  <si>
    <t>Plan de mantenimiento</t>
  </si>
  <si>
    <t>EPP</t>
  </si>
  <si>
    <t>Hacer seguimiento a las acciones planteadas producto de las investigaciones</t>
  </si>
  <si>
    <t>Reuniones comité hospitalario de emergencias</t>
  </si>
  <si>
    <t xml:space="preserve">Actualización de la Matriz de Riesgo de Peligros GTC45 , Cumplimiento Literal E5 Evaluación Estandares Minimos </t>
  </si>
  <si>
    <t>Matriz de peligros y riesgos</t>
  </si>
  <si>
    <t>Ausentismo laboral</t>
  </si>
  <si>
    <t xml:space="preserve">Revisar Estadisticas de Ausentismo Laboral.  Cumplimiento No. E19 estandares minimos </t>
  </si>
  <si>
    <t>Saneamiento Basico</t>
  </si>
  <si>
    <t>Evaluación y monitoreo</t>
  </si>
  <si>
    <t>Seguimiento plan de trabajo anual</t>
  </si>
  <si>
    <t>Llevar registro de estadísticas ocupacionales (VISOR, SVE)</t>
  </si>
  <si>
    <t>Seguimiento Planes de Acción de SST</t>
  </si>
  <si>
    <t>Revisión y actualización PGIRHS</t>
  </si>
  <si>
    <t>Talento Humano y Coordinadora SST</t>
  </si>
  <si>
    <t xml:space="preserve">Gerencia, Calidad, Talento Humano </t>
  </si>
  <si>
    <t>SST, APP Colmena</t>
  </si>
  <si>
    <t>Socialización plan de emergencias (líderes y CHE)</t>
  </si>
  <si>
    <t>Dotación EPP</t>
  </si>
  <si>
    <t>Inspecciones para verificación del cumplimiento de los PGIRHS</t>
  </si>
  <si>
    <t>Octubre - Noviembre</t>
  </si>
  <si>
    <t>Marzo</t>
  </si>
  <si>
    <t>Octubre</t>
  </si>
  <si>
    <t xml:space="preserve">Marzo </t>
  </si>
  <si>
    <t>Actualizar protocolo de bioseguridad</t>
  </si>
  <si>
    <t>Estructurar lista de chequeo para bioseguridad</t>
  </si>
  <si>
    <t>Noviembre</t>
  </si>
  <si>
    <t>Marzo y Abril</t>
  </si>
  <si>
    <t>Enero a Diciembre</t>
  </si>
  <si>
    <t>Mayo</t>
  </si>
  <si>
    <t>Mensual</t>
  </si>
  <si>
    <t>OBSERVACIÓN</t>
  </si>
  <si>
    <t>SVE Biologico</t>
  </si>
  <si>
    <t>Ergonomía</t>
  </si>
  <si>
    <t>SVE Riesgo de radiación ionizante</t>
  </si>
  <si>
    <t>SVE</t>
  </si>
  <si>
    <t>FECHA</t>
  </si>
  <si>
    <t>Promoción de hábitos saludables</t>
  </si>
  <si>
    <t>Plan de emergencias</t>
  </si>
  <si>
    <t>Orden y Aseo</t>
  </si>
  <si>
    <t>Hablar con colmena SOFWARE pausas activas</t>
  </si>
  <si>
    <t>Enviar correo electronico</t>
  </si>
  <si>
    <t>Jennifer</t>
  </si>
  <si>
    <t>Se solicito enviar comunciado a Paola Fernandez hasta el 06 Marzo se recoje la info.
Actualizar</t>
  </si>
  <si>
    <t>Jennifer - Geraldine</t>
  </si>
  <si>
    <t>Luz Adiela</t>
  </si>
  <si>
    <t>Esta en revisión</t>
  </si>
  <si>
    <t>Solicitar a Luz A. modelo de lista de chequeo</t>
  </si>
  <si>
    <t>Seguimiento casos remitidos a otorrino</t>
  </si>
  <si>
    <t>SVE Auditivo</t>
  </si>
  <si>
    <t>Seguimiento casos morbilidad sentida</t>
  </si>
  <si>
    <t>Angela - Luz Adiela</t>
  </si>
  <si>
    <t>Responsable</t>
  </si>
  <si>
    <t>Prueba PPD</t>
  </si>
  <si>
    <t>Geraldine</t>
  </si>
  <si>
    <t>Cotizar curso de radioprotección nuevo y de actualización, para enviar a Paola Información.</t>
  </si>
  <si>
    <t>Se solicito enviar correo a Paola Fernandez para solicitar carnets a odontologos y funcionarios de rayos x</t>
  </si>
  <si>
    <t>Comuna 12: 06 Marzo.
Comuna 10: 09 de Marzo/15.</t>
  </si>
  <si>
    <t>Revisar matriz de riesgos actualizada y de ahí definir.
Para realizar en la oficina de Agesoc, con apoyo de Angela Portilla y Luz Adiela a las 8:00am</t>
  </si>
  <si>
    <t>18/03/2015
Hora: 8:00AM</t>
  </si>
  <si>
    <t>Pendiente actualización planes de emergencia de cada centro</t>
  </si>
  <si>
    <t>19/03/2015
Comuna 12: en la mañana
Comuna 10: en la tarde</t>
  </si>
  <si>
    <t>Se solicita apoyo de la DIS de la ARL para programa de orden y aseo.</t>
  </si>
  <si>
    <t>Está el formato, pendiente revisión por Luz Adiela y Angela Portilla</t>
  </si>
  <si>
    <t>Luz Adiela - Angela Portilla</t>
  </si>
  <si>
    <t>Recuperar datos de ausentismo últimos 4 años</t>
  </si>
  <si>
    <t>Plan de intervención tasa de accidentalidad</t>
  </si>
  <si>
    <t>Estadísticas de EL</t>
  </si>
  <si>
    <t>Indicadores matriz de riesgos</t>
  </si>
  <si>
    <t>Impacto matriz de riesgos PFR antiguo</t>
  </si>
  <si>
    <t>Indicadores de capacitación, Inducción</t>
  </si>
  <si>
    <t>COPASST Capacitación, programa, plan de trabajo, reunión mensual</t>
  </si>
  <si>
    <t>Evaluación de standares minimos:
Profesiograma: ya están
EMO</t>
  </si>
  <si>
    <t>Biológico</t>
  </si>
  <si>
    <t>R. Osteomuscular</t>
  </si>
  <si>
    <t>Programa de pausas activas</t>
  </si>
  <si>
    <t>PIC - Matriz de PR RODEO</t>
  </si>
  <si>
    <t>Indicadores de cada SVE: Eficiencia, Efectividad, Eficacia</t>
  </si>
  <si>
    <t>Manual de brigadistas</t>
  </si>
  <si>
    <t>Video de plan de emergencia general para usuarios</t>
  </si>
  <si>
    <t>Inspecciones</t>
  </si>
  <si>
    <t>AGESOC-RED CENTRO</t>
  </si>
  <si>
    <t>Revisar accidentes que se reportaron según indicadores</t>
  </si>
  <si>
    <t>Geraldine-Jennifer</t>
  </si>
  <si>
    <t>En reunion en Agesoc de revision de matriz</t>
  </si>
  <si>
    <t>Solicitar a Luz A. información</t>
  </si>
  <si>
    <t>Reunión COPASST</t>
  </si>
  <si>
    <t>Se solicitó a Paola Fernandez cotizar exámenes de los profesiogramas</t>
  </si>
  <si>
    <t>Fecha programada de ejecución</t>
  </si>
  <si>
    <t>Una vez esten listos los planes de emergencia.  Luis H, Garces- Pool ambulancias, Primavera, Aguablanca, Obrero, Bretaña, rodeo, Santiago rengifo, Belalcazar</t>
  </si>
  <si>
    <t>Doce de octubre, Panamericano, C,S Colon, Alfonso Young, Divino niño, Primitivo Crespo Diego Lalinde, HPI</t>
  </si>
  <si>
    <t>Pendiente de la matriz que se actualizo sacar la cantidad necesaria.</t>
  </si>
  <si>
    <t>Se le solicito a paola por correo electronico solicitar estado de vacunacion del personal de agesoc- La doctora niller solicito al personal nombrado carnet de vacunacion y aun queda pendiente que algunos lo entreguen,</t>
  </si>
  <si>
    <t>Pendiente realizar actividad</t>
  </si>
  <si>
    <t>CERRADO</t>
  </si>
  <si>
    <t>EN Ejecucion</t>
  </si>
  <si>
    <t>Pendiente</t>
  </si>
  <si>
    <t>pendiente</t>
  </si>
  <si>
    <t>Pendiente ( abril- james chates)</t>
  </si>
  <si>
    <t>pendiente HPI</t>
  </si>
  <si>
    <t>Preguntar a psicologo Jose Correa</t>
  </si>
  <si>
    <t>Pendiente definir que programa se va a implementar en la Red de Salud Centro.</t>
  </si>
  <si>
    <t xml:space="preserve">Ya se reviso, se actualizo con dos propuestas y se implemento. </t>
  </si>
  <si>
    <t>PREGUNTAR</t>
  </si>
  <si>
    <t>Pendiente entrega 13 de abril</t>
  </si>
  <si>
    <t>Pendiente revisar impacto</t>
  </si>
  <si>
    <t>REVISAR CON DOC NILLER</t>
  </si>
  <si>
    <t>PENDIENTE</t>
  </si>
  <si>
    <t>PENDIENTE PREGUNTAR</t>
  </si>
  <si>
    <t>PENDIENTE REUNION CON FISIOTERAPEUTAS PARA DEFINIR PROGRAMACION</t>
  </si>
  <si>
    <t>Actividades 2015</t>
  </si>
  <si>
    <t>Se hizo eleccion, y dos reuniones</t>
  </si>
  <si>
    <t>Primer trimestre</t>
  </si>
  <si>
    <t>Comité de convivencia laboral</t>
  </si>
  <si>
    <t>Se realizaron tres reuniones</t>
  </si>
  <si>
    <t>Revicion y estructuracion del manual del SGSST</t>
  </si>
  <si>
    <t>1 Revicion</t>
  </si>
  <si>
    <t>Migracion Matriz legal</t>
  </si>
  <si>
    <t>Revicion de profesiogramas</t>
  </si>
  <si>
    <t>Enero-Febrero-Marzo</t>
  </si>
  <si>
    <t>Febrero-Marzo</t>
  </si>
  <si>
    <t>Febrero</t>
  </si>
  <si>
    <t>Ingresos</t>
  </si>
  <si>
    <t>Retiros</t>
  </si>
  <si>
    <t>Enero (12) Febrero (13) Marzo (4)</t>
  </si>
  <si>
    <t>Febrero (4) Marzo (7)</t>
  </si>
  <si>
    <t>Febrero- Marzo</t>
  </si>
  <si>
    <t>Revicion SVE Auditivo</t>
  </si>
  <si>
    <t>SVE Osteomuscular (Visitas puestos de trabajo)</t>
  </si>
  <si>
    <t>8 Visitas</t>
  </si>
  <si>
    <t>Intervencion individual (psicologo)</t>
  </si>
  <si>
    <t>Adherencia protocolo riesgo biologico</t>
  </si>
  <si>
    <t xml:space="preserve">5 inspecciones ( HPI, Colon, Diego Lalinde, Alfonso Young, Doce de Octubre) </t>
  </si>
  <si>
    <t>Pendiente incluir en el otro trimestre inspecciones de geraldine y las 3 inspecciones faltantes (divino niño, panamericano, primitivo crespo)</t>
  </si>
  <si>
    <t>Capacitacion conserjes Riesgo Quimico</t>
  </si>
  <si>
    <t>1 Capacitacion</t>
  </si>
  <si>
    <t>Radiacion Ionizantes</t>
  </si>
  <si>
    <t>Entrega de dosimetros  (enero- febrero-marzo)</t>
  </si>
  <si>
    <t>Mediciones Rodeo-HPI- Rx Odontologia HPI</t>
  </si>
  <si>
    <t>Estilos de vida y trabajo saludables</t>
  </si>
  <si>
    <t>Corazon Muevete</t>
  </si>
  <si>
    <t>Revisar Matriz de peligros y Riesgos- Plan de intervencion</t>
  </si>
  <si>
    <t>Realizar Matriz de peligros y Riesgos RODEO</t>
  </si>
  <si>
    <t>1 Actividad</t>
  </si>
  <si>
    <t>Realizar Plan de emergencias Rodeo</t>
  </si>
  <si>
    <t>Socializacion Planes de emergencias</t>
  </si>
  <si>
    <t>Inspeccion de extintores</t>
  </si>
  <si>
    <t>Diego Lalinde- Obrero-Colon</t>
  </si>
  <si>
    <t>Inspecciones de Seguridad Insdustrial</t>
  </si>
  <si>
    <t>Confort Laboral (16 )Botiquines (2) Planeadas (1)</t>
  </si>
  <si>
    <t>Investigaciones de Accidente de Trabajo</t>
  </si>
  <si>
    <t>Red Centro (1) Agesoc (12)</t>
  </si>
  <si>
    <t>Dotacion de Brigada (entrega de Brazaletes)</t>
  </si>
  <si>
    <t>Plan institucional de capacitacion</t>
  </si>
  <si>
    <t>Seguimiento a casos por Enfermedad laboral, Accidente de trabajo, condiciones de salud</t>
  </si>
  <si>
    <t>Entrega de sillas ergonomicas</t>
  </si>
  <si>
    <t>Rehubicacion puesto de trabajo Luz Dari Gomez  (conserje)</t>
  </si>
  <si>
    <t>Cantidad actividades</t>
  </si>
  <si>
    <t>Fecha</t>
  </si>
  <si>
    <t>Trimestre</t>
  </si>
  <si>
    <t>Desarrollo de reuniones Gerenciales (Comités técnicos para informe de Gestión)</t>
  </si>
  <si>
    <t>Enero a Diciembre (Trimestral)</t>
  </si>
  <si>
    <t>Gerencia - Talento Humano-Seguridad y salud en el trabajo.</t>
  </si>
  <si>
    <t xml:space="preserve">Diciembre </t>
  </si>
  <si>
    <t>Presidente Copasst</t>
  </si>
  <si>
    <t>No. Reuniones realizadas/ Reuniones Programadas</t>
  </si>
  <si>
    <t>Talento Humano</t>
  </si>
  <si>
    <t>Enero a Diciembre según fechas de ingresos</t>
  </si>
  <si>
    <t>Personal de Planta, contratistas y subcontratistas</t>
  </si>
  <si>
    <t>Personal nuevo</t>
  </si>
  <si>
    <t>Personal retiro</t>
  </si>
  <si>
    <t>Personal planta</t>
  </si>
  <si>
    <t>Seguridad y salud en el trabajo.</t>
  </si>
  <si>
    <t>Personal con sintomatología , calificados con enfermedad laboral o enfermedad de origen común, trabajadores en proceso de calificación</t>
  </si>
  <si>
    <t>Personal con sintomatología osteomuscular</t>
  </si>
  <si>
    <t>Personal de planta</t>
  </si>
  <si>
    <t>Colaboradores</t>
  </si>
  <si>
    <t>Trabajadores de mayor exposición a riesgo</t>
  </si>
  <si>
    <t>Trabajadores con exposición a riesgo biológico sin títulos en últimos dos años</t>
  </si>
  <si>
    <t>Trabajadores con esquemas incompletos</t>
  </si>
  <si>
    <t>Colaboradores de las diferentes IPS</t>
  </si>
  <si>
    <t>Verificar cumplimiento normas de bioseguridad</t>
  </si>
  <si>
    <t>Personal de Odontología</t>
  </si>
  <si>
    <t>Personal de RX y Odontología expuestos a radiación</t>
  </si>
  <si>
    <t>Ambiente Fisico - SST</t>
  </si>
  <si>
    <t>Evaluación de protección radiológica en áreas</t>
  </si>
  <si>
    <t>Realizar control de calidad de equipos de RX</t>
  </si>
  <si>
    <t>RX y Odontología</t>
  </si>
  <si>
    <t>Colaboradores de las Diferentes IPS</t>
  </si>
  <si>
    <t>Subgerencia Administrativa y Financiera</t>
  </si>
  <si>
    <t>Miembros CHE</t>
  </si>
  <si>
    <t>Talento Humano-Seguridad y salud en el trabajo, Ambiente F´sico</t>
  </si>
  <si>
    <t>Colaboradores diferentes IPS</t>
  </si>
  <si>
    <t>Ambiente físico</t>
  </si>
  <si>
    <t>Ambiente físico - Seguridad y salud en el trabajo.</t>
  </si>
  <si>
    <t>Mayo - Junio y Noviembre - Diciembre</t>
  </si>
  <si>
    <t>Enero a Diciembre (Mensuall)</t>
  </si>
  <si>
    <t>Puestos de trabajo de las diferentes IPS</t>
  </si>
  <si>
    <t>Programa Orden y Aseo (Programa seguridad Orden y Limpieza) - Programa de Inspecciones</t>
  </si>
  <si>
    <t>Seguridad y salud en el trabajo - COPASST.</t>
  </si>
  <si>
    <t>Enero a Diciembre (Mensual), o según se requiera</t>
  </si>
  <si>
    <t xml:space="preserve">SEGUIMIENTO CRONOGRAMA DEL SG-SST </t>
  </si>
  <si>
    <t>Julio</t>
  </si>
  <si>
    <t>Marzo y Mayo</t>
  </si>
  <si>
    <t>Dosimetrias</t>
  </si>
  <si>
    <t>Mayo a Julio</t>
  </si>
  <si>
    <t>Abril a Diciembre</t>
  </si>
  <si>
    <t>Julio a Diciembre (bimensual)</t>
  </si>
  <si>
    <t>Realizar inspecciones de seguridad</t>
  </si>
  <si>
    <t>Mayo  a Septiembre</t>
  </si>
  <si>
    <t>Semana motivar para crecer (Seguridad y Salud en el Trabajo)</t>
  </si>
  <si>
    <t>Mayo- Junio</t>
  </si>
  <si>
    <t xml:space="preserve"> Julio a Agosto</t>
  </si>
  <si>
    <t>ACTIVIDADES ENERO</t>
  </si>
  <si>
    <t>Comité paritario de seguridad y salud en el trabajo</t>
  </si>
  <si>
    <t xml:space="preserve">Eleccion </t>
  </si>
  <si>
    <t>ingresos</t>
  </si>
  <si>
    <t>Radiacion ionizantes</t>
  </si>
  <si>
    <t>Entrega de dosimetros</t>
  </si>
  <si>
    <t>seguimiento a casos por enfermedad laboral, accidente de trabajo, condiciones de trabajo.</t>
  </si>
  <si>
    <t>investigaciones de accidentes de trabajo</t>
  </si>
  <si>
    <t xml:space="preserve">Total </t>
  </si>
  <si>
    <t>ACTIVIDADES FEBRERO</t>
  </si>
  <si>
    <t>Cantidad Actividades</t>
  </si>
  <si>
    <t>Reunion</t>
  </si>
  <si>
    <t>Comité convivencia laboral</t>
  </si>
  <si>
    <t>Radiacion ionizante</t>
  </si>
  <si>
    <t>Investigacion de accidentes de trabajo</t>
  </si>
  <si>
    <t>TOTAL</t>
  </si>
  <si>
    <t>ACTIVIDADES MARZO</t>
  </si>
  <si>
    <t>Comité de convivencia Laboral</t>
  </si>
  <si>
    <t>8 visitas</t>
  </si>
  <si>
    <t>Total</t>
  </si>
  <si>
    <t>ACTIVIDADES ABRIL</t>
  </si>
  <si>
    <t>Socilizacion plan de emergencias</t>
  </si>
  <si>
    <t>Inspeccion, Santiago Rengifo, Luis h, Rodeo, Bretaña , Obrero, Primavera, Aguablanca, Belalcazar</t>
  </si>
  <si>
    <t>Entrega sillas ergonomicas</t>
  </si>
  <si>
    <t>Curso Avanzado en Alturas Operarios</t>
  </si>
  <si>
    <t>3 Operarios</t>
  </si>
  <si>
    <t>Campaña Motivar para Crecer</t>
  </si>
  <si>
    <t>Capacitacion Brigada</t>
  </si>
  <si>
    <t>Comité Convivencia laboral</t>
  </si>
  <si>
    <t xml:space="preserve">Revision y actualizacion protocolo de bioseguridad </t>
  </si>
  <si>
    <t>Egreso</t>
  </si>
  <si>
    <t>ACTIVIDADES MAYO</t>
  </si>
  <si>
    <t>Examenes ocupacionales de ingreso</t>
  </si>
  <si>
    <t>Exmenes ocupacionales de Egreso</t>
  </si>
  <si>
    <t>Diseño SVE riesgo Visual</t>
  </si>
  <si>
    <t>Prevencion Riesgo publico</t>
  </si>
  <si>
    <t>22 dosimetros</t>
  </si>
  <si>
    <t>Divulgacion e inscripcion programa de acondicionamiento fisico</t>
  </si>
  <si>
    <t>Charla manejo de estrés</t>
  </si>
  <si>
    <t>Pausas Psicosociales</t>
  </si>
  <si>
    <t>hpi-diego lalinde-</t>
  </si>
  <si>
    <t>Inpeccion de extintores y botiquines</t>
  </si>
  <si>
    <t>inspecciones a 16 ips</t>
  </si>
  <si>
    <t>Botiquines</t>
  </si>
  <si>
    <t>Programa Orden y Aseo</t>
  </si>
  <si>
    <t>Inspecciones de seguridad industrial</t>
  </si>
  <si>
    <t>Seguimiento investigaciones de accidentes e incidentes</t>
  </si>
  <si>
    <t>Simulacros de emergencias</t>
  </si>
  <si>
    <t>11 simulacros</t>
  </si>
  <si>
    <t>Capacitacion de brigada</t>
  </si>
  <si>
    <t>2 Capacitaciones al mes</t>
  </si>
  <si>
    <t>Capacitacion a operarios</t>
  </si>
  <si>
    <t>2 Capacitaciones</t>
  </si>
  <si>
    <t>Actividad Intrahospitalaria( SPA)</t>
  </si>
  <si>
    <t>Seguimiento que hace el psicologo de agesoc mensualmente</t>
  </si>
  <si>
    <t>Seguimiento a caso Esperanza Ballesteros</t>
  </si>
  <si>
    <t>Programa de acondicionamiento fisico</t>
  </si>
  <si>
    <t>reunion copasst</t>
  </si>
  <si>
    <t>Entrega de insumos de botiquines</t>
  </si>
  <si>
    <t>seguimiento de investigacion de accidentes</t>
  </si>
  <si>
    <t xml:space="preserve">Socializacion formato de reporte de incidentes, actos y condiciones inseguras, </t>
  </si>
  <si>
    <t>Ingreso</t>
  </si>
  <si>
    <t>egreso</t>
  </si>
  <si>
    <t>Seguimiento a casos por enfermedad laboral</t>
  </si>
  <si>
    <t>Seguimiento restriciones Adriana Cabrera</t>
  </si>
  <si>
    <t>ACTIVIDADES JUNIO</t>
  </si>
  <si>
    <t>Administración del Riesgo "Subprograma de Seguridad Industrial"</t>
  </si>
  <si>
    <t>biologico</t>
  </si>
  <si>
    <t>investigacion de Accidentes laborales</t>
  </si>
  <si>
    <t>Capacitacion brigada</t>
  </si>
  <si>
    <t>SEGUIMIENTO ACTIVIDADES</t>
  </si>
  <si>
    <t>%</t>
  </si>
  <si>
    <t>ACTIVIDADES JULIO</t>
  </si>
  <si>
    <t>Mediciones niveles de radiacion de Rodeo</t>
  </si>
  <si>
    <t>Socializacion Manual radioproteccion</t>
  </si>
  <si>
    <t>Visita ministerio</t>
  </si>
  <si>
    <t>Reglamento Higiene</t>
  </si>
  <si>
    <t>Semana SST</t>
  </si>
  <si>
    <t>Visiometria</t>
  </si>
  <si>
    <t>Corazon muevete</t>
  </si>
  <si>
    <t>Stand Riesgo Psicosocial</t>
  </si>
  <si>
    <t>Stand Cuida de te, (Allers Group)</t>
  </si>
  <si>
    <t>Juego escalera psicologo</t>
  </si>
  <si>
    <t>Actividad Autocuidado</t>
  </si>
  <si>
    <t>Stand Riesgo Publico</t>
  </si>
  <si>
    <t>Reunion copasst</t>
  </si>
  <si>
    <t xml:space="preserve">Capacitacion Personal del POOL </t>
  </si>
  <si>
    <t>ACTIVIDADES AGOSTO</t>
  </si>
  <si>
    <t>Seguimiento de investigacion de accidentes</t>
  </si>
  <si>
    <t>Inspecciones a 8 ips</t>
  </si>
  <si>
    <t>Manejo del estrés (Sico)</t>
  </si>
  <si>
    <t>Investigacion de Accidentes</t>
  </si>
  <si>
    <t>Uso de elementos de proteccion personal y bioseguridad</t>
  </si>
  <si>
    <t>(HPI, Rodeo, Luis H, Garces, Santiago Rengifo, Doce de Octubre, SICO, Primitivo crespo, Diego Lalinde.)</t>
  </si>
  <si>
    <t>Palabrarte - Actividad riesgo Biologico</t>
  </si>
  <si>
    <t xml:space="preserve">                                                                             </t>
  </si>
  <si>
    <t xml:space="preserve"> </t>
  </si>
  <si>
    <t>ACTIVIDADES SEPTIEMBRE</t>
  </si>
  <si>
    <t>Actas comites tecnicos gerencia</t>
  </si>
  <si>
    <t>Responsable Copasst</t>
  </si>
  <si>
    <t>Archivo Doc Niller</t>
  </si>
  <si>
    <t>Actas de socializacion plan de capacitacion</t>
  </si>
  <si>
    <t xml:space="preserve">Sistema de gestion , matriz legal, </t>
  </si>
  <si>
    <t>Hoja de vida</t>
  </si>
  <si>
    <t>Diana falla</t>
  </si>
  <si>
    <t xml:space="preserve">Inspecciones </t>
  </si>
  <si>
    <t>Abril- Mayo ; Agosto- septiembre; Noviembre- Diciembre</t>
  </si>
  <si>
    <t xml:space="preserve">Calcular indicadores eficiencia, efectividad, eficacia, cumplimiento según SVE planteado </t>
  </si>
  <si>
    <t>Carpeta ambiente fisico</t>
  </si>
  <si>
    <t>Junio  a Octubre</t>
  </si>
  <si>
    <t xml:space="preserve">Informe </t>
  </si>
  <si>
    <t>Informe inspecciones</t>
  </si>
  <si>
    <t>Ambiente fisico</t>
  </si>
  <si>
    <t>Cuadro seguimiento</t>
  </si>
  <si>
    <t>VISOR</t>
  </si>
  <si>
    <t>Indicadores calidad</t>
  </si>
  <si>
    <t>Capacitacion manejo de residuos solidos</t>
  </si>
  <si>
    <t>Julio y Agosto</t>
  </si>
  <si>
    <t>Socilizacion planes de emergencia</t>
  </si>
  <si>
    <t>Seguridad y salud en el trabajo</t>
  </si>
  <si>
    <t>Capacitacion Brigada de emergencias</t>
  </si>
  <si>
    <t>Mayo-Septiembre</t>
  </si>
  <si>
    <t>Capacitacion Elementos de proteccion y Bioseguridad</t>
  </si>
  <si>
    <t>Agosto - septiembre</t>
  </si>
  <si>
    <t>Enero-diciembre</t>
  </si>
  <si>
    <t>Socializacion formato de condiciones, actos inseguros e incidentes</t>
  </si>
  <si>
    <t>Socializacion de PGIRHS</t>
  </si>
  <si>
    <t>TODAS LAS IPS</t>
  </si>
  <si>
    <t xml:space="preserve">Comité de convivencia </t>
  </si>
  <si>
    <t>estudio de radioproteccion RODEO</t>
  </si>
  <si>
    <t>ACTIVIDADES OCTUBRE</t>
  </si>
  <si>
    <t>Inicio de tramite calificacion de origen funcionaria planta (Luz Elena Henao)</t>
  </si>
  <si>
    <t>Toma de Anticuerpos HB</t>
  </si>
  <si>
    <t>Mercurio en Sangre</t>
  </si>
  <si>
    <t>Entrega de uniformes Brigada de Emergencias</t>
  </si>
  <si>
    <t>Olimpiadas de Brigadas</t>
  </si>
  <si>
    <t>ACTIVIDADES NOVIEMBRE</t>
  </si>
  <si>
    <t>SVE Osteomuscular (Visitas puesto de trabajo)</t>
  </si>
  <si>
    <t>Reunion  de brigada</t>
  </si>
  <si>
    <t>Escuelas de prevencion</t>
  </si>
  <si>
    <t>Optometrias</t>
  </si>
  <si>
    <t>Toma de anticuerpos HB</t>
  </si>
  <si>
    <t>Mercurio en sangre</t>
  </si>
  <si>
    <t>Formacion en Lideres de Pausas Activas</t>
  </si>
  <si>
    <t>Actualizacion de planes de emergecias</t>
  </si>
  <si>
    <t>Actualizacion PGIRH</t>
  </si>
  <si>
    <t>Actividad manejo del estrés</t>
  </si>
  <si>
    <t>ACTIVIDADES DICIEMBRE</t>
  </si>
  <si>
    <t>toma de PPD a personal de planta</t>
  </si>
  <si>
    <t>Enero a Diciembre según fechas de retiros</t>
  </si>
  <si>
    <t>Mayo a Junio - Diciembre</t>
  </si>
  <si>
    <t>Realizacion de examenes medicos periodicos a personal de planta</t>
  </si>
  <si>
    <t>examenes de espirometria personal expuesto a rayos x</t>
  </si>
  <si>
    <t>Examenes hemograma a personal expuesto a rayos x</t>
  </si>
  <si>
    <t>Vacunacion Hb personal con titulos bajos</t>
  </si>
  <si>
    <t>Simulacros de Evacuacion santiago rengifo, Colon, diego lalinde, hospital primitivo iglesias, Obrero.</t>
  </si>
  <si>
    <t>Reunion de brigada</t>
  </si>
  <si>
    <t>Entrega de Dosimetros</t>
  </si>
  <si>
    <t>Aplicación de anticuerpos</t>
  </si>
  <si>
    <t>retiros</t>
  </si>
  <si>
    <t>Seguimiento de investigaciones de trabajo</t>
  </si>
  <si>
    <t>Personal de Planta y Agremiados</t>
  </si>
  <si>
    <t>Enero a Diciembre  (Trimestrall)</t>
  </si>
  <si>
    <t>Control Biológico (CB) anual. (Determinación de niveles de mercurio total en sangre).</t>
  </si>
  <si>
    <t xml:space="preserve">SVE QUÍMICO  (EXPOSICIÓN A MERCURIO) </t>
  </si>
  <si>
    <t>Ya enviaron los conceptos (faltan 27 personas)</t>
  </si>
  <si>
    <t>Ya se realizaron actas faltanes</t>
  </si>
  <si>
    <t>Escuelas de prevención a población con sintomatología osteomuscular, colaboradores calificados con enfermedad común o laboral, o que hayan sufrido accidentes laborales (tres sesiones)</t>
  </si>
  <si>
    <t>Informe enviado por la unidad de salud ocupacional</t>
  </si>
  <si>
    <t>Examen periodico</t>
  </si>
  <si>
    <t>Actas las tiene stella martinez ya hizo entrega de informe</t>
  </si>
  <si>
    <t>documento riesgo publico</t>
  </si>
  <si>
    <t>Febrero- septiembre- diciembre</t>
  </si>
  <si>
    <t>Recarga de extintores</t>
  </si>
  <si>
    <t>Todas las IPS</t>
  </si>
  <si>
    <t>Septiembre, Diciembre.</t>
  </si>
  <si>
    <t>IPS que lo requieran</t>
  </si>
  <si>
    <t>Actas de capacitacion en carpeta de capacitacion de la dostora niller</t>
  </si>
  <si>
    <t>Inpecciones de seguridad del COPASST</t>
  </si>
  <si>
    <t>Enero</t>
  </si>
  <si>
    <t xml:space="preserve">Divulgación Política de Seguridad y Salud en el Trabajo </t>
  </si>
  <si>
    <t>Diligenciamiento anexo 3. Formato de seguimiento médico de los trabajadores</t>
  </si>
  <si>
    <t>Trabajadores con sintomatología osteomuscular</t>
  </si>
  <si>
    <t>Agosto a Diciembre</t>
  </si>
  <si>
    <t>Recorridos pausas activas, evaluar viabilidad de instalación de sofware pausas</t>
  </si>
  <si>
    <t xml:space="preserve">Todos los Colaboradores </t>
  </si>
  <si>
    <t>Medicion del Riesgo Psicosocial (identificar, evaluar, prevenir, intervenir y monitorear permanente  la exposición a factores de riesgo psicosocial en el trabajo)</t>
  </si>
  <si>
    <t>Muestra representativa</t>
  </si>
  <si>
    <t>Brigadistas Nuevos</t>
  </si>
  <si>
    <t>Verificar disponibilidad de fichas técnicas y de seguridad de sustancias químicas en los servicios que se requiera</t>
  </si>
  <si>
    <t>Personal que maneje sustancias químicas</t>
  </si>
  <si>
    <t>Socializar las fichas técnicas y de seguridad de las sustancias químicas en diferentes servicios</t>
  </si>
  <si>
    <t>Inspecciones de elementos de emergencias ( Extintores, Botiquines, Camillas rigidas, senalizacion ETC)</t>
  </si>
  <si>
    <t>Diseñar herramientas para socialización de plan de emergencias a clientes internos y externos (Video)</t>
  </si>
  <si>
    <t>ARO</t>
  </si>
  <si>
    <t>Analisis de riesgos por Oficios Criticos</t>
  </si>
  <si>
    <t>Puestos de trabajo con riesgos cr´ticos</t>
  </si>
  <si>
    <t xml:space="preserve">Formación y Capacitación </t>
  </si>
  <si>
    <t>Plan de capacitación</t>
  </si>
  <si>
    <t>Diseñar y Ejecutar el plan de capacitación en los riesgos asociados al puesto de trabajo. Cumplimiento No.E18 estandares minimos legal</t>
  </si>
  <si>
    <t>Auditorias</t>
  </si>
  <si>
    <t xml:space="preserve">Diseño y Formulación del Programa de Auditorias </t>
  </si>
  <si>
    <t>Talento Humano-Seguridad y salud en el trabajo, Calidad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</si>
  <si>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2016</t>
  </si>
  <si>
    <t>Capacitacion en exposicion a mercurio</t>
  </si>
  <si>
    <t>Marzo - Abril</t>
  </si>
  <si>
    <t>Replantear Política de Seguridad y Salud en el Trabajo (Se formulara politica a fin de cumplir con los items normativos teniendo en cuenta que actualmente se encuentra incluida en politica integral)</t>
  </si>
  <si>
    <t>Evaluacion inicial del SGSST</t>
  </si>
  <si>
    <t xml:space="preserve">Revisar y actualizar documentos tecnicos del SGSST  </t>
  </si>
  <si>
    <t>Estructurar documentos pendientes acorde a lo establecido en el decreto 1072 de 2015</t>
  </si>
  <si>
    <t>No de documentos revisados/ No total de documentos elaborados</t>
  </si>
  <si>
    <t>Implementación actividades de acondicionamiento físico, fomento hábitos saludables</t>
  </si>
  <si>
    <t>Realizar plan de intervencion según resultados de medicion.</t>
  </si>
  <si>
    <t>Personal que maneje sustancias químicas higiene y seguridad industrial</t>
  </si>
  <si>
    <t>Instalacion de extintores</t>
  </si>
  <si>
    <t>Elaborar e implementar Programa de Riesgo Público</t>
  </si>
  <si>
    <t xml:space="preserve">Instalacion de planos de evacuacion </t>
  </si>
  <si>
    <t>Administración del Riesgo "Subprograma de higiene y Seguridad Industrial</t>
  </si>
  <si>
    <t>T</t>
  </si>
  <si>
    <t>EXT</t>
  </si>
  <si>
    <t>F</t>
  </si>
  <si>
    <t>X</t>
  </si>
  <si>
    <t>ACTIVIDAD</t>
  </si>
  <si>
    <t>Reuniones Comité Paritario de Seguridad y Salud en el Trabajo</t>
  </si>
  <si>
    <t xml:space="preserve">Actualización Matriz legal </t>
  </si>
  <si>
    <t xml:space="preserve">Porcentaje de cumplimiento </t>
  </si>
  <si>
    <t>META</t>
  </si>
  <si>
    <t>Inspecciones de riesgo biológico</t>
  </si>
  <si>
    <t>PLAN DE TRABAJO ANUAL
SISTEMA DE GESTIÓN DE LA SEGURIDAD Y SALUD EN EL TRABAJO</t>
  </si>
  <si>
    <t>PLAN DE TRABAJO DE SEGURIDAD Y SALUD EN EL TRABAJO 2016</t>
  </si>
  <si>
    <t>Objetivo General</t>
  </si>
  <si>
    <t>Metas</t>
  </si>
  <si>
    <t>2. Aumentar el Índice de reducción de riesgos en un 2% semestral</t>
  </si>
  <si>
    <t>3. Vigilar el estado de salud de los trabajadores asociado con factores de riesgo ocupacional</t>
  </si>
  <si>
    <t>3. Cumplir con el 100% de los exámenes clínicos y paraclínicos del personal expuesto a los factores de riesgo</t>
  </si>
  <si>
    <t>4. Fortalecer la cultura de salud y seguridad promoviendo el compromiso de los líderes de procesos y contratistas mediante la participación de los mismos.</t>
  </si>
  <si>
    <t>5. Establecer un plan de formación en SST</t>
  </si>
  <si>
    <t>5. Cumplir el plan de formación planteado en el SGSST en un 80% anual</t>
  </si>
  <si>
    <t xml:space="preserve">6. Garantizar la respuesta idónea y oportuna en el momento de presentarse una emergencia </t>
  </si>
  <si>
    <t xml:space="preserve">6. Garantizar la realización del 100% de la formación de la brigada y realizar un simulacro al año
</t>
  </si>
  <si>
    <t>7. Reducir el número y la severidad de los accidentes laborales</t>
  </si>
  <si>
    <t>8. Disminuir la severidad del ausentismo por enfermedad general</t>
  </si>
  <si>
    <t>Area</t>
  </si>
  <si>
    <t>Que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</si>
  <si>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</si>
  <si>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</si>
  <si>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</si>
  <si>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</si>
  <si>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</si>
  <si>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</si>
  <si>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</si>
  <si>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</si>
  <si>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</si>
  <si>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</si>
  <si>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</si>
  <si>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</si>
  <si>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Recursos</t>
  </si>
  <si>
    <t>Cumplimiento</t>
  </si>
  <si>
    <t>Promedio</t>
  </si>
  <si>
    <t>Actualizacion del profesiograma</t>
  </si>
  <si>
    <t>Coord. SST</t>
  </si>
  <si>
    <t>Propios</t>
  </si>
  <si>
    <t>Gestionar la realizacion de las evaluciones con el medico laboral al ingreso</t>
  </si>
  <si>
    <t>Analista de selección</t>
  </si>
  <si>
    <t>Propios-servicios contratados</t>
  </si>
  <si>
    <t>Recepcionar el concepto del medico laboral</t>
  </si>
  <si>
    <t>Propios y los pactados en el plan con la ARL</t>
  </si>
  <si>
    <t>Remisiones de control con el medico ocupacional</t>
  </si>
  <si>
    <t xml:space="preserve">Propios </t>
  </si>
  <si>
    <t>Entrevista de retiro</t>
  </si>
  <si>
    <t>pactados en el plan con la ARL</t>
  </si>
  <si>
    <t>Medición RI (dosimetros)</t>
  </si>
  <si>
    <t>SVE riesgo biologico</t>
  </si>
  <si>
    <t>Divulgacion de estandares de seguridad</t>
  </si>
  <si>
    <t>SVE para osteomuscular</t>
  </si>
  <si>
    <t>Realizar inspecciones ergonomicas de los puestos de trabajo</t>
  </si>
  <si>
    <t>Construcción del programa de prevención en cosumo de sustancia psicoactivas</t>
  </si>
  <si>
    <t>Riesgo psicosocial (capacitacion con las areas asistenciales, administrativas)</t>
  </si>
  <si>
    <t>Inducción de SST</t>
  </si>
  <si>
    <t>Revisión de carné de Vacunación</t>
  </si>
  <si>
    <t>Jornada de vacunacion</t>
  </si>
  <si>
    <t>Seguimiento a reubicados</t>
  </si>
  <si>
    <t>Alimentar matriz de accidentes</t>
  </si>
  <si>
    <t xml:space="preserve">Documentacion de las diferentes areas  enfocados en  riesgo quimico </t>
  </si>
  <si>
    <t>Dotación (gafas)</t>
  </si>
  <si>
    <t>Luxometrias, se realizo la visita por parte de la ARL</t>
  </si>
  <si>
    <t>Medición de oxido de etileno</t>
  </si>
  <si>
    <t>Revisión de la matriz de peligros</t>
  </si>
  <si>
    <t>Reporte e Investigación de accidentes e incidentes de trabajo</t>
  </si>
  <si>
    <t>Actualización del plan de emergencia</t>
  </si>
  <si>
    <t>Construcción de la matriz de EPP</t>
  </si>
  <si>
    <t>Coord. SST-Practicante S&amp;SO</t>
  </si>
  <si>
    <t>Formacion de la brigada</t>
  </si>
  <si>
    <t>Caracterización y analisis de la accidentalidad</t>
  </si>
  <si>
    <t>Recertificacion para trabajo en alturas personal de mantenimiento</t>
  </si>
  <si>
    <t>Programa de inspecciones planeadas</t>
  </si>
  <si>
    <t>Programa de proteccion contra caidas</t>
  </si>
  <si>
    <t>Construcción y divulgación del programa de seguridad vial</t>
  </si>
  <si>
    <t>Seguimiento a la matriz de mejoras</t>
  </si>
  <si>
    <t>Copasst</t>
  </si>
  <si>
    <t>Radioprotección</t>
  </si>
  <si>
    <t>Comité hospitalario de emergencia</t>
  </si>
  <si>
    <t>Bienestar</t>
  </si>
  <si>
    <t>Aerorumba</t>
  </si>
  <si>
    <t>Gestion Humana-Coord. SST</t>
  </si>
  <si>
    <t>Feria de la vivienda</t>
  </si>
  <si>
    <t>Feria empresencial</t>
  </si>
  <si>
    <t>SGSST</t>
  </si>
  <si>
    <t>Revision gerencial</t>
  </si>
  <si>
    <t>Gerencia General</t>
  </si>
  <si>
    <t>Divulgación de politica de SST</t>
  </si>
  <si>
    <t>Divulgación y publicación del reglamento de higiene y seguridad industrial</t>
  </si>
  <si>
    <t>Seguimiento a AC,  AP y NC</t>
  </si>
  <si>
    <t>Realizar e implentar el procedimiento de Gestion del Cambio</t>
  </si>
  <si>
    <t>Implentar el manual de contratistas</t>
  </si>
  <si>
    <t>Realizar procedimiento para la actualización de la matriz legal</t>
  </si>
  <si>
    <t>Propios - Corredor</t>
  </si>
  <si>
    <t>Auditoria al sistema</t>
  </si>
  <si>
    <t>Corredor</t>
  </si>
  <si>
    <t>PROGRAMADO</t>
  </si>
  <si>
    <t>EJECUTADO</t>
  </si>
  <si>
    <t>Esperado</t>
  </si>
  <si>
    <t>Real</t>
  </si>
  <si>
    <t xml:space="preserve">
Identificar los peligros, evaluar y valorar los riesgos y establecer los respectivos controles, a fin de prevenir daños a la salud de los colaboradores, contratistas y visitantes</t>
  </si>
  <si>
    <t>Cumplimiento de las leyes, reglamentos y normas nacionales relacionados con la SST y ambiente</t>
  </si>
  <si>
    <t>1. Cumplir al 100% los requisitos legales para riesgo biológico, riesgo físico por radiación, riesgo químico, riesgo psicosocial y tareas de alto riesgo, así como el impacto ambiental</t>
  </si>
  <si>
    <t>2. Asegurar la identificación, evaluación e intervención de los diferentes factores de riesgo y peligros significativos para la salud de los trabajadores, con el apoyo de la administradora de riesgos Laborales</t>
  </si>
  <si>
    <t>4. Comprometer a los líderes de proceso frente al SGSST, con un cumplimiento del 70% de los indicadores</t>
  </si>
  <si>
    <t>7. Mantener la tasa de accidentalidad en X% y Disminuir la severidad en accidentalidad en un X%</t>
  </si>
  <si>
    <t>8.  Disminuir la severidad en ausentismo por enfermedad general a X% es decir en un X% de la tasa actual que es X%</t>
  </si>
  <si>
    <t>Evaluaciones de control (personal de Rayos X)</t>
  </si>
  <si>
    <t>Sonometrias(mediciones ambientales)</t>
  </si>
  <si>
    <t>Simulacro (Sismo) Otros</t>
  </si>
  <si>
    <t>Objetivos Específicos</t>
  </si>
  <si>
    <t>Medicina del Trabajo</t>
  </si>
  <si>
    <t>Medicina Preventiva</t>
  </si>
  <si>
    <t>Higiene Industrial</t>
  </si>
  <si>
    <t>Seguridad Industrial</t>
  </si>
  <si>
    <t>Comités</t>
  </si>
  <si>
    <t xml:space="preserve">Audiometria  </t>
  </si>
  <si>
    <t xml:space="preserve">Audiometrias </t>
  </si>
  <si>
    <t xml:space="preserve">Realización de espirometria </t>
  </si>
  <si>
    <t xml:space="preserve">Exámenes Ocupacionales (ingreso, periodico y seguimiento, retiro  según profesiograma). </t>
  </si>
  <si>
    <t>Socialización de planes de emergencia</t>
  </si>
  <si>
    <t>Capacitación y entrenamiento Brigada de Emergencias</t>
  </si>
  <si>
    <t>Administración del Riesgo "Condiciones de Salud"</t>
  </si>
  <si>
    <t>Administración del Riesgo "Condiciones de Trabajo"</t>
  </si>
  <si>
    <t>Seguridad y salud en el trabajo y Fisioterapeuta</t>
  </si>
  <si>
    <t>Seguridad y salud en el trabajo , Fisioterapeuta,  comunicaciones</t>
  </si>
  <si>
    <t xml:space="preserve">Seguridad y salud en el trabajo </t>
  </si>
  <si>
    <t>Revisión, ajuste y divulgación de Politica de Seguridad y Salud en el Trabajo de acuerdo al Decreto 1072 de 2015</t>
  </si>
  <si>
    <t>• Identificar los peligros, evaluar y valorar los riesgos y establecer los respectivos controles, a fin de prevenir daños a la salud de los colaboradores, contratistas y visitantes, así como los impactos al entorno.</t>
  </si>
  <si>
    <t>Autoevaluación del SGSST</t>
  </si>
  <si>
    <t>Evaluación de protección Radiológica en HBPI, Obrero, Colón, Rodeo</t>
  </si>
  <si>
    <t>Realizar control de calidad a equipos de RX en HBPI, Obrero, Colón, Rodeo</t>
  </si>
  <si>
    <t>Actualización de la matriz de identificación de peligros y riesgos</t>
  </si>
  <si>
    <t>Capacitación en  riesgo publico</t>
  </si>
  <si>
    <t xml:space="preserve">Investigaciones de Accidentes e incidentes </t>
  </si>
  <si>
    <t>Seguimiento de indicadores del SST</t>
  </si>
  <si>
    <t>Seguimiento Plan de trabajo del SST</t>
  </si>
  <si>
    <t>Prevenir y erradicar las conductas del acoso laboral y a defender el derecho de todos (as) los(as) colaboradores (as) para ser tratados con dignidad en el trabajo.</t>
  </si>
  <si>
    <t>Administración del Riesgo "Condiciones de Trabajo y Salud"</t>
  </si>
  <si>
    <t>Realizar capacitación al Comité de Convivencia Laboral</t>
  </si>
  <si>
    <t>Realizar pruebas de laboratorio requeridas en el SVE a personal expuesto a radiación ionizante</t>
  </si>
  <si>
    <t>SST-COPASST</t>
  </si>
  <si>
    <t>Seguridad y Salud en el Trabajo.</t>
  </si>
  <si>
    <t>TOTAL DE ACTIVIDADES PROGRAMADAS</t>
  </si>
  <si>
    <t>TOTAL ACTIVIDADES EJECUTADAS</t>
  </si>
  <si>
    <t>% DE EJECUCION</t>
  </si>
  <si>
    <t>x</t>
  </si>
  <si>
    <t>Elaborar informes trimestrales de grado de avance del SG- SST</t>
  </si>
  <si>
    <t>Otras intervenciones</t>
  </si>
  <si>
    <t xml:space="preserve">Atención y Prevención de Emergencias </t>
  </si>
  <si>
    <t>Actualizacion planes de emergencias</t>
  </si>
  <si>
    <t>Programa Riesgo Publico</t>
  </si>
  <si>
    <t>Intervencion de condiciones de trabajo</t>
  </si>
  <si>
    <t>Reunion periodica Comités de Convivencia Laboral</t>
  </si>
  <si>
    <t>Talento humano, Presidente de Comité</t>
  </si>
  <si>
    <t>Revisión y ajuste del manual del SGSST (según Decreto 1072 del año 2015)</t>
  </si>
  <si>
    <t>Realizar Semana de Seguridad y Salud en el Trabajo "Semana Motivar para Crecer"</t>
  </si>
  <si>
    <t>Audiometrias al personal expuesto a ruido</t>
  </si>
  <si>
    <t>Hacer seguimiento a la exposición a radiación mediante dosimetrías mensuales (entrega dosimetros al personal, envio a laboratorio, seguimiento a resultados y aplicar según PVE)</t>
  </si>
  <si>
    <t xml:space="preserve">• Desarrollar, implementar y mantener un sistema de gestión en Seguridad, Salud en el Trabajo y ambiente, basados en el estricto cumplimiento de las leyes, reglamentos y normas nacionales relacionadas con la seguridad, salud en el trabajo </t>
  </si>
  <si>
    <t>Reunion periodica de Comité Hospitalario de Emergencia</t>
  </si>
  <si>
    <t>Evaluar cumplimiento SGSST a contratistas -realización de visitas de seguimiento</t>
  </si>
  <si>
    <t>Realizar inducción en SST</t>
  </si>
  <si>
    <t>TOTAL ACTIVIDADES</t>
  </si>
  <si>
    <t>Intervención Riesgo Osteomuscular</t>
  </si>
  <si>
    <t>Intervención  Riesgo Biologico</t>
  </si>
  <si>
    <t>Intervención Riesgo Quimico (mercurio)</t>
  </si>
  <si>
    <t>Intervención Riesgo Radiacion Ionizante</t>
  </si>
  <si>
    <t xml:space="preserve"> Ruido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</si>
  <si>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</si>
  <si>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</si>
  <si>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</si>
  <si>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</si>
  <si>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</si>
  <si>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</si>
  <si>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</si>
  <si>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</si>
  <si>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</si>
  <si>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</si>
  <si>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</si>
  <si>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</si>
  <si>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Revisión del SGSST por parte de la Gerencia </t>
  </si>
  <si>
    <t xml:space="preserve">
Promover pausas activas en las áreas de trabajo (Aplicativo)</t>
  </si>
  <si>
    <t>Actualizar Sistema de vigilancia epidemiologico osteomuscular</t>
  </si>
  <si>
    <t>Actividad ludica Riesgo Biologico</t>
  </si>
  <si>
    <t>Actualizacion y Socialización sistema de vigilancia epidemiologica sustancias quimicas (Mercurio)</t>
  </si>
  <si>
    <t>Actualizacion y Socialización sistema de vigilancia epidemiologica radiaciones ionizantes</t>
  </si>
  <si>
    <t>Realizar diagnóstico de riesgo psicosocial</t>
  </si>
  <si>
    <t>Formular recomendaciones según resultados de diagnóstico de riesgo psicosocial.</t>
  </si>
  <si>
    <t>Revisión  Plan de seguridad Vial.</t>
  </si>
  <si>
    <t>Capacitación de seguridad vial.</t>
  </si>
  <si>
    <t>Visitas de seguimiento a puestos de trabajo de personal con sintomatología osteomuscular y puestos de trabajo con calificación de riesgo biomecánico medio y alto según matriz de peligros y riesgos.</t>
  </si>
  <si>
    <t>PLANTA</t>
  </si>
  <si>
    <t>12 PLANTA</t>
  </si>
  <si>
    <t>60 HORAS PLANTA</t>
  </si>
  <si>
    <t>180 HORAS AGESOC</t>
  </si>
  <si>
    <t>20 HORAS PLANTA</t>
  </si>
  <si>
    <t>44 HORAS AGESOC</t>
  </si>
  <si>
    <t xml:space="preserve">  </t>
  </si>
  <si>
    <t>4 HORAS</t>
  </si>
  <si>
    <t>ESPIROMETRIA (Mantenimiento, archivo, concerjes, auxiliares de odontologia (REVELADO)</t>
  </si>
  <si>
    <t>10 HORAS PLANTA</t>
  </si>
  <si>
    <t>48 HORAS AGESOC</t>
  </si>
  <si>
    <t>16 AGESOC
1 PLANTA</t>
  </si>
  <si>
    <t>15 HORAS PLANTA</t>
  </si>
  <si>
    <t>Asesoria seguridad vial</t>
  </si>
  <si>
    <t>20 HORAS AGESOC</t>
  </si>
  <si>
    <t>65 HORAS AGESOC</t>
  </si>
  <si>
    <t>42 HORAS AGESOC</t>
  </si>
  <si>
    <t>30 DOSIS PLANTA</t>
  </si>
  <si>
    <t>121 DOSIS AGESOC</t>
  </si>
  <si>
    <t>27 PERSONAS AGESOC</t>
  </si>
  <si>
    <t>4 PERSONAS PLANTA</t>
  </si>
  <si>
    <t>40 HORAS PLANTA</t>
  </si>
  <si>
    <t>40 HORAS AGESOC</t>
  </si>
  <si>
    <t>Asesoria porgrama proteccion contra caidas</t>
  </si>
  <si>
    <t>81 PERSONAS AGESOC</t>
  </si>
  <si>
    <t>Capacitacion intervencion Accidente de trabajo y enfermedad laboral</t>
  </si>
  <si>
    <t>AGESOC</t>
  </si>
  <si>
    <t>Intervencion riesgo psicosocial</t>
  </si>
  <si>
    <t>Asesoría en Seguridad Industrial APP Asignado tiempo completo</t>
  </si>
  <si>
    <t>Capacitacion de COPASST (4 HORAS)</t>
  </si>
  <si>
    <t>RIESGO OSTEOMUSCULAR</t>
  </si>
  <si>
    <t>Firma Sub Gerente Administratito y Financiero:</t>
  </si>
  <si>
    <t>Firma Responsable SGSST:</t>
  </si>
  <si>
    <t xml:space="preserve">48 AGESOC
</t>
  </si>
  <si>
    <t>Divulgación de material educativo en temas como pausas activas, higiene postural, manejo de cargas, prevención de enfermedades mas comunes asociadas al factor de riesgo biomecánico y socialización.</t>
  </si>
  <si>
    <t>RIESGO BIOLOGICO</t>
  </si>
  <si>
    <t>Seguimiento al SVE Para prevenir las enfermedades por exposicion a Riesgo Biologico.</t>
  </si>
  <si>
    <t>Realización de títulos de anticuerpos a personal de mayor exposición a riesgo biológico que los requieran (según esquema de vacunacion).</t>
  </si>
  <si>
    <t>Aplicación de biológicos (vacunas) según resultados de los títulos y revisión de esquemas de vacunación</t>
  </si>
  <si>
    <t>RIESGO QUIMICO</t>
  </si>
  <si>
    <t>Realización de pruebas de mercurio a personal expuesto (odontología).</t>
  </si>
  <si>
    <t>Realizacion TAMIZAJE (espirometria)</t>
  </si>
  <si>
    <t>RIESGO FISICO (Radiacion Ionizante)</t>
  </si>
  <si>
    <t>Solicitud de licencia de equipo de RX periapical de la IPS COLON y periapical HPI</t>
  </si>
  <si>
    <t>RIESGO PSICOSOCIAL</t>
  </si>
  <si>
    <t>OTROS</t>
  </si>
  <si>
    <t>Elaboración programa sustancias psicoactivas.</t>
  </si>
  <si>
    <t>Implementar y desarrollar el programa de sustancias psicoactivas. (capacitaciones, actividades, folletos)</t>
  </si>
  <si>
    <t xml:space="preserve"> PLANTA</t>
  </si>
  <si>
    <t>RUIDO</t>
  </si>
  <si>
    <t>Realización de simulacros evacuación en cada IPS.</t>
  </si>
  <si>
    <t>RECARGA de extintores en áreas donde se requiera.</t>
  </si>
  <si>
    <t>Inspecciones INSPECCION DE SEGURIDAD INDUSTRIAL GTH-F-57</t>
  </si>
  <si>
    <t>Verificacion elementos de CONFORT de los puestos de trabajo en las difierentes IPS</t>
  </si>
  <si>
    <t>Solicitud de inspeccion para certificados de BOMBEROS de cada IPS</t>
  </si>
  <si>
    <t>6 PERSONAS PLANTA</t>
  </si>
  <si>
    <t>23 AGESOC</t>
  </si>
  <si>
    <t xml:space="preserve">4 PERSONAS PLANTA </t>
  </si>
  <si>
    <t>23 PERSONAS AGESOC</t>
  </si>
  <si>
    <t>10 HORAS AGESOC</t>
  </si>
  <si>
    <t>5 HORAS PLANTA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</si>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</sst>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* #,##0_);_(* \(#,##0\);_(* &quot;-&quot;??_);_(@_)"/>
    <numFmt numFmtId="167" formatCode="General_)"/>
    <numFmt numFmtId="168" formatCode="_-* #,##0.00\ &quot;€&quot;_-;\-* #,##0.00\ &quot;€&quot;_-;_-* &quot;-&quot;??\ &quot;€&quot;_-;_-@_-"/>
    <numFmt numFmtId="169" formatCode="_-&quot;$&quot;* #,##0_-;\-&quot;$&quot;* #,##0_-;_-&quot;$&quot;* &quot;-&quot;??_-;_-@_-"/>
    <numFmt numFmtId="170" formatCode="_([$$-240A]\ * #,##0_);_([$$-240A]\ * \(#,##0\);_([$$-240A]\ * &quot;-&quot;??_);_(@_)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16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22" borderId="0" applyNumberFormat="0" applyBorder="0" applyAlignment="0" applyProtection="0"/>
    <xf numFmtId="0" fontId="32" fillId="34" borderId="29" applyNumberFormat="0" applyAlignment="0" applyProtection="0"/>
    <xf numFmtId="0" fontId="33" fillId="35" borderId="30" applyNumberFormat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9" borderId="0" applyNumberFormat="0" applyBorder="0" applyAlignment="0" applyProtection="0"/>
    <xf numFmtId="0" fontId="36" fillId="25" borderId="29" applyNumberFormat="0" applyAlignment="0" applyProtection="0"/>
    <xf numFmtId="168" fontId="3" fillId="0" borderId="0" applyFont="0" applyFill="0" applyBorder="0" applyAlignment="0" applyProtection="0"/>
    <xf numFmtId="0" fontId="37" fillId="21" borderId="0" applyNumberFormat="0" applyBorder="0" applyAlignment="0" applyProtection="0"/>
    <xf numFmtId="0" fontId="3" fillId="0" borderId="0" applyFont="0" applyFill="0" applyBorder="0" applyAlignment="0" applyProtection="0"/>
    <xf numFmtId="0" fontId="38" fillId="40" borderId="0" applyNumberFormat="0" applyBorder="0" applyAlignment="0" applyProtection="0"/>
    <xf numFmtId="0" fontId="3" fillId="41" borderId="3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34" borderId="3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35" fillId="0" borderId="36" applyNumberFormat="0" applyFill="0" applyAlignment="0" applyProtection="0"/>
    <xf numFmtId="0" fontId="2" fillId="0" borderId="37" applyNumberFormat="0" applyFill="0" applyAlignment="0" applyProtection="0"/>
    <xf numFmtId="0" fontId="3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1" fillId="44" borderId="0" applyNumberFormat="0" applyBorder="0" applyAlignment="0" applyProtection="0"/>
    <xf numFmtId="0" fontId="32" fillId="56" borderId="29" applyNumberFormat="0" applyAlignment="0" applyProtection="0"/>
    <xf numFmtId="0" fontId="33" fillId="57" borderId="30" applyNumberFormat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61" borderId="0" applyNumberFormat="0" applyBorder="0" applyAlignment="0" applyProtection="0"/>
    <xf numFmtId="0" fontId="36" fillId="47" borderId="29" applyNumberFormat="0" applyAlignment="0" applyProtection="0"/>
    <xf numFmtId="0" fontId="37" fillId="43" borderId="0" applyNumberFormat="0" applyBorder="0" applyAlignment="0" applyProtection="0"/>
    <xf numFmtId="0" fontId="38" fillId="62" borderId="0" applyNumberFormat="0" applyBorder="0" applyAlignment="0" applyProtection="0"/>
    <xf numFmtId="0" fontId="3" fillId="63" borderId="32" applyNumberFormat="0" applyAlignment="0" applyProtection="0"/>
    <xf numFmtId="0" fontId="39" fillId="56" borderId="33" applyNumberForma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45" fillId="0" borderId="0" applyBorder="0" applyProtection="0"/>
    <xf numFmtId="9" fontId="3" fillId="0" borderId="0" applyFill="0" applyBorder="0" applyAlignment="0" applyProtection="0"/>
    <xf numFmtId="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34" borderId="40" applyNumberFormat="0" applyAlignment="0" applyProtection="0"/>
    <xf numFmtId="0" fontId="36" fillId="25" borderId="40" applyNumberFormat="0" applyAlignment="0" applyProtection="0"/>
    <xf numFmtId="0" fontId="3" fillId="41" borderId="41" applyNumberFormat="0" applyFont="0" applyAlignment="0" applyProtection="0"/>
    <xf numFmtId="0" fontId="39" fillId="34" borderId="42" applyNumberFormat="0" applyAlignment="0" applyProtection="0"/>
    <xf numFmtId="0" fontId="2" fillId="0" borderId="43" applyNumberFormat="0" applyFill="0" applyAlignment="0" applyProtection="0"/>
    <xf numFmtId="0" fontId="32" fillId="56" borderId="40" applyNumberFormat="0" applyAlignment="0" applyProtection="0"/>
    <xf numFmtId="0" fontId="36" fillId="47" borderId="40" applyNumberFormat="0" applyAlignment="0" applyProtection="0"/>
    <xf numFmtId="0" fontId="3" fillId="63" borderId="41" applyNumberFormat="0" applyAlignment="0" applyProtection="0"/>
    <xf numFmtId="0" fontId="39" fillId="56" borderId="42" applyNumberFormat="0" applyAlignment="0" applyProtection="0"/>
    <xf numFmtId="165" fontId="6" fillId="0" borderId="0" applyFont="0" applyFill="0" applyBorder="0" applyAlignment="0" applyProtection="0"/>
  </cellStyleXfs>
  <cellXfs count="805">
    <xf numFmtId="0" fontId="0" fillId="0" borderId="0" xfId="0"/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67" fontId="4" fillId="2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0" fillId="0" borderId="12" xfId="0" applyBorder="1"/>
    <xf numFmtId="0" fontId="0" fillId="4" borderId="1" xfId="0" applyFill="1" applyBorder="1"/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167" fontId="4" fillId="2" borderId="5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Fill="1" applyBorder="1" applyAlignment="1">
      <alignment vertical="top" wrapText="1"/>
    </xf>
    <xf numFmtId="167" fontId="4" fillId="2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167" fontId="4" fillId="2" borderId="12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4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4" fillId="2" borderId="14" xfId="0" applyFont="1" applyFill="1" applyBorder="1" applyAlignment="1">
      <alignment vertical="top" wrapText="1"/>
    </xf>
    <xf numFmtId="0" fontId="0" fillId="0" borderId="11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7" fontId="4" fillId="2" borderId="6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wrapText="1"/>
    </xf>
    <xf numFmtId="0" fontId="0" fillId="7" borderId="1" xfId="0" applyFill="1" applyBorder="1"/>
    <xf numFmtId="0" fontId="0" fillId="0" borderId="6" xfId="0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167" fontId="4" fillId="2" borderId="5" xfId="0" applyNumberFormat="1" applyFont="1" applyFill="1" applyBorder="1" applyAlignment="1" applyProtection="1">
      <alignment vertical="center" wrapText="1"/>
    </xf>
    <xf numFmtId="0" fontId="0" fillId="0" borderId="12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3" fillId="2" borderId="4" xfId="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167" fontId="4" fillId="7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3" fillId="7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 applyProtection="1">
      <alignment vertical="center" wrapText="1"/>
    </xf>
    <xf numFmtId="167" fontId="13" fillId="2" borderId="1" xfId="0" applyNumberFormat="1" applyFont="1" applyFill="1" applyBorder="1" applyAlignment="1" applyProtection="1">
      <alignment wrapText="1"/>
    </xf>
    <xf numFmtId="0" fontId="14" fillId="2" borderId="1" xfId="0" applyFont="1" applyFill="1" applyBorder="1" applyAlignment="1">
      <alignment horizontal="left" vertical="center" wrapText="1"/>
    </xf>
    <xf numFmtId="167" fontId="3" fillId="2" borderId="5" xfId="0" applyNumberFormat="1" applyFont="1" applyFill="1" applyBorder="1" applyAlignment="1" applyProtection="1">
      <alignment vertical="center" wrapText="1"/>
    </xf>
    <xf numFmtId="167" fontId="16" fillId="2" borderId="5" xfId="0" applyNumberFormat="1" applyFont="1" applyFill="1" applyBorder="1" applyAlignment="1" applyProtection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167" fontId="4" fillId="2" borderId="12" xfId="0" applyNumberFormat="1" applyFont="1" applyFill="1" applyBorder="1" applyAlignment="1" applyProtection="1">
      <alignment horizontal="left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167" fontId="4" fillId="2" borderId="24" xfId="0" applyNumberFormat="1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167" fontId="4" fillId="2" borderId="25" xfId="0" applyNumberFormat="1" applyFont="1" applyFill="1" applyBorder="1" applyAlignment="1" applyProtection="1">
      <alignment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7" fontId="4" fillId="2" borderId="6" xfId="0" applyNumberFormat="1" applyFont="1" applyFill="1" applyBorder="1" applyAlignment="1" applyProtection="1">
      <alignment wrapText="1"/>
    </xf>
    <xf numFmtId="167" fontId="4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0" fillId="0" borderId="1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horizontal="left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 applyProtection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" fontId="10" fillId="0" borderId="6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7" fontId="4" fillId="7" borderId="1" xfId="0" applyNumberFormat="1" applyFont="1" applyFill="1" applyBorder="1" applyAlignment="1" applyProtection="1">
      <alignment vertical="center" wrapText="1"/>
    </xf>
    <xf numFmtId="167" fontId="3" fillId="7" borderId="5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/>
    <xf numFmtId="0" fontId="4" fillId="2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7" fontId="4" fillId="7" borderId="5" xfId="0" applyNumberFormat="1" applyFont="1" applyFill="1" applyBorder="1" applyAlignment="1" applyProtection="1">
      <alignment vertical="center" wrapText="1"/>
    </xf>
    <xf numFmtId="167" fontId="4" fillId="2" borderId="7" xfId="0" applyNumberFormat="1" applyFont="1" applyFill="1" applyBorder="1" applyAlignment="1" applyProtection="1">
      <alignment horizontal="center" wrapText="1"/>
    </xf>
    <xf numFmtId="167" fontId="4" fillId="7" borderId="1" xfId="0" applyNumberFormat="1" applyFont="1" applyFill="1" applyBorder="1" applyAlignment="1" applyProtection="1">
      <alignment horizontal="left" vertical="center" wrapText="1"/>
    </xf>
    <xf numFmtId="0" fontId="3" fillId="7" borderId="2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9" fillId="9" borderId="0" xfId="0" applyFont="1" applyFill="1"/>
    <xf numFmtId="0" fontId="1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8" fillId="10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9" fontId="0" fillId="0" borderId="1" xfId="4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Border="1" applyAlignment="1"/>
    <xf numFmtId="9" fontId="0" fillId="0" borderId="6" xfId="4" applyFont="1" applyBorder="1" applyAlignment="1">
      <alignment horizontal="center"/>
    </xf>
    <xf numFmtId="9" fontId="0" fillId="0" borderId="1" xfId="0" applyNumberFormat="1" applyBorder="1"/>
    <xf numFmtId="9" fontId="0" fillId="0" borderId="0" xfId="4" applyFont="1" applyBorder="1" applyAlignment="1"/>
    <xf numFmtId="0" fontId="0" fillId="16" borderId="1" xfId="0" applyFill="1" applyBorder="1" applyAlignment="1">
      <alignment horizontal="center" wrapText="1"/>
    </xf>
    <xf numFmtId="9" fontId="0" fillId="16" borderId="1" xfId="4" applyFont="1" applyFill="1" applyBorder="1" applyAlignment="1">
      <alignment horizontal="center" vertical="center" wrapText="1"/>
    </xf>
    <xf numFmtId="0" fontId="0" fillId="16" borderId="0" xfId="0" applyFill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" fontId="25" fillId="3" borderId="1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16" fillId="0" borderId="0" xfId="0" applyFont="1"/>
    <xf numFmtId="166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49" fontId="27" fillId="5" borderId="8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/>
    </xf>
    <xf numFmtId="49" fontId="27" fillId="5" borderId="6" xfId="0" applyNumberFormat="1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25" fillId="5" borderId="1" xfId="1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1" fontId="3" fillId="7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7" borderId="1" xfId="0" applyFont="1" applyFill="1" applyBorder="1"/>
    <xf numFmtId="1" fontId="3" fillId="0" borderId="1" xfId="0" applyNumberFormat="1" applyFont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7" borderId="1" xfId="0" applyFont="1" applyFill="1" applyBorder="1" applyAlignment="1">
      <alignment vertical="center"/>
    </xf>
    <xf numFmtId="0" fontId="13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25" fillId="3" borderId="1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/>
    </xf>
    <xf numFmtId="0" fontId="16" fillId="7" borderId="3" xfId="0" applyFont="1" applyFill="1" applyBorder="1"/>
    <xf numFmtId="2" fontId="16" fillId="0" borderId="1" xfId="0" applyNumberFormat="1" applyFont="1" applyBorder="1"/>
    <xf numFmtId="3" fontId="25" fillId="3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9" fontId="27" fillId="0" borderId="24" xfId="0" applyNumberFormat="1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wrapText="1"/>
    </xf>
    <xf numFmtId="166" fontId="16" fillId="0" borderId="9" xfId="1" applyNumberFormat="1" applyFont="1" applyFill="1" applyBorder="1" applyAlignment="1">
      <alignment horizontal="center" vertical="center" wrapText="1"/>
    </xf>
    <xf numFmtId="0" fontId="16" fillId="7" borderId="8" xfId="0" applyFont="1" applyFill="1" applyBorder="1"/>
    <xf numFmtId="0" fontId="23" fillId="0" borderId="0" xfId="0" applyFont="1"/>
    <xf numFmtId="0" fontId="13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28" fillId="3" borderId="1" xfId="0" applyNumberFormat="1" applyFont="1" applyFill="1" applyBorder="1" applyAlignment="1">
      <alignment horizontal="center" vertical="center"/>
    </xf>
    <xf numFmtId="167" fontId="4" fillId="8" borderId="23" xfId="0" applyNumberFormat="1" applyFont="1" applyFill="1" applyBorder="1" applyAlignment="1" applyProtection="1">
      <alignment horizontal="center" vertical="center" wrapText="1"/>
    </xf>
    <xf numFmtId="167" fontId="4" fillId="8" borderId="25" xfId="0" applyNumberFormat="1" applyFont="1" applyFill="1" applyBorder="1" applyAlignment="1" applyProtection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9" fontId="25" fillId="0" borderId="4" xfId="0" applyNumberFormat="1" applyFont="1" applyBorder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 wrapText="1"/>
    </xf>
    <xf numFmtId="9" fontId="27" fillId="0" borderId="4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9" fontId="27" fillId="0" borderId="9" xfId="0" applyNumberFormat="1" applyFont="1" applyFill="1" applyBorder="1" applyAlignment="1">
      <alignment horizontal="center" vertical="center" wrapText="1"/>
    </xf>
    <xf numFmtId="0" fontId="16" fillId="0" borderId="38" xfId="0" applyFont="1" applyBorder="1"/>
    <xf numFmtId="0" fontId="16" fillId="0" borderId="38" xfId="0" applyFont="1" applyBorder="1" applyAlignment="1">
      <alignment horizontal="center" vertical="center"/>
    </xf>
    <xf numFmtId="0" fontId="0" fillId="0" borderId="1" xfId="0" applyFill="1" applyBorder="1"/>
    <xf numFmtId="0" fontId="4" fillId="8" borderId="23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67" fontId="4" fillId="8" borderId="23" xfId="0" applyNumberFormat="1" applyFont="1" applyFill="1" applyBorder="1" applyAlignment="1" applyProtection="1">
      <alignment horizontal="center" vertical="center" wrapText="1"/>
    </xf>
    <xf numFmtId="167" fontId="4" fillId="8" borderId="25" xfId="0" applyNumberFormat="1" applyFont="1" applyFill="1" applyBorder="1" applyAlignment="1" applyProtection="1">
      <alignment horizontal="center" vertical="center" wrapText="1"/>
    </xf>
    <xf numFmtId="167" fontId="4" fillId="8" borderId="7" xfId="0" applyNumberFormat="1" applyFont="1" applyFill="1" applyBorder="1" applyAlignment="1" applyProtection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166" fontId="16" fillId="0" borderId="4" xfId="1" applyNumberFormat="1" applyFont="1" applyFill="1" applyBorder="1" applyAlignment="1">
      <alignment horizontal="center" vertical="center"/>
    </xf>
    <xf numFmtId="167" fontId="4" fillId="0" borderId="39" xfId="0" applyNumberFormat="1" applyFont="1" applyFill="1" applyBorder="1" applyAlignment="1" applyProtection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0" xfId="0" applyFont="1"/>
    <xf numFmtId="0" fontId="29" fillId="0" borderId="4" xfId="0" applyFont="1" applyFill="1" applyBorder="1" applyAlignment="1">
      <alignment horizontal="center" vertical="center" wrapText="1"/>
    </xf>
    <xf numFmtId="9" fontId="29" fillId="0" borderId="4" xfId="0" applyNumberFormat="1" applyFont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25" fillId="5" borderId="4" xfId="2" applyFont="1" applyFill="1" applyBorder="1" applyAlignment="1">
      <alignment horizontal="center" vertical="center" wrapText="1"/>
    </xf>
    <xf numFmtId="167" fontId="16" fillId="2" borderId="12" xfId="0" applyNumberFormat="1" applyFont="1" applyFill="1" applyBorder="1" applyAlignment="1" applyProtection="1">
      <alignment horizontal="left" vertical="center" wrapText="1"/>
    </xf>
    <xf numFmtId="9" fontId="27" fillId="0" borderId="5" xfId="0" applyNumberFormat="1" applyFont="1" applyFill="1" applyBorder="1" applyAlignment="1">
      <alignment horizontal="center" vertical="center" wrapText="1"/>
    </xf>
    <xf numFmtId="167" fontId="4" fillId="0" borderId="12" xfId="0" applyNumberFormat="1" applyFont="1" applyFill="1" applyBorder="1" applyAlignment="1" applyProtection="1">
      <alignment horizontal="left" vertical="center" wrapText="1"/>
    </xf>
    <xf numFmtId="167" fontId="4" fillId="7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167" fontId="13" fillId="7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left" vertical="top" wrapText="1"/>
    </xf>
    <xf numFmtId="167" fontId="4" fillId="3" borderId="12" xfId="0" applyNumberFormat="1" applyFont="1" applyFill="1" applyBorder="1" applyAlignment="1" applyProtection="1">
      <alignment horizontal="left" vertical="center" wrapText="1"/>
    </xf>
    <xf numFmtId="167" fontId="3" fillId="7" borderId="12" xfId="0" applyNumberFormat="1" applyFont="1" applyFill="1" applyBorder="1" applyAlignment="1" applyProtection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/>
    </xf>
    <xf numFmtId="167" fontId="4" fillId="3" borderId="39" xfId="0" applyNumberFormat="1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left" vertical="center" wrapText="1"/>
    </xf>
    <xf numFmtId="167" fontId="16" fillId="2" borderId="39" xfId="0" applyNumberFormat="1" applyFont="1" applyFill="1" applyBorder="1" applyAlignment="1" applyProtection="1">
      <alignment horizontal="left" vertical="center" wrapText="1"/>
    </xf>
    <xf numFmtId="0" fontId="16" fillId="7" borderId="39" xfId="0" applyFont="1" applyFill="1" applyBorder="1" applyAlignment="1">
      <alignment horizontal="left" vertical="center" wrapText="1"/>
    </xf>
    <xf numFmtId="167" fontId="4" fillId="7" borderId="39" xfId="0" applyNumberFormat="1" applyFont="1" applyFill="1" applyBorder="1" applyAlignment="1" applyProtection="1">
      <alignment horizontal="left" vertical="center" wrapText="1"/>
    </xf>
    <xf numFmtId="167" fontId="4" fillId="0" borderId="39" xfId="0" applyNumberFormat="1" applyFont="1" applyFill="1" applyBorder="1" applyAlignment="1" applyProtection="1">
      <alignment horizontal="left" vertical="center" wrapText="1"/>
    </xf>
    <xf numFmtId="167" fontId="3" fillId="7" borderId="39" xfId="0" applyNumberFormat="1" applyFont="1" applyFill="1" applyBorder="1" applyAlignment="1" applyProtection="1">
      <alignment horizontal="left" vertical="center" wrapText="1"/>
    </xf>
    <xf numFmtId="167" fontId="13" fillId="7" borderId="39" xfId="0" applyNumberFormat="1" applyFont="1" applyFill="1" applyBorder="1" applyAlignment="1" applyProtection="1">
      <alignment horizontal="left" vertical="center" wrapText="1"/>
    </xf>
    <xf numFmtId="0" fontId="16" fillId="0" borderId="39" xfId="0" applyFont="1" applyFill="1" applyBorder="1" applyAlignment="1">
      <alignment horizontal="left" vertical="top" wrapText="1"/>
    </xf>
    <xf numFmtId="0" fontId="16" fillId="0" borderId="39" xfId="0" applyFont="1" applyFill="1" applyBorder="1" applyAlignment="1">
      <alignment vertical="top" wrapText="1"/>
    </xf>
    <xf numFmtId="0" fontId="16" fillId="0" borderId="39" xfId="0" applyFont="1" applyFill="1" applyBorder="1" applyAlignment="1">
      <alignment horizontal="left" vertical="center" wrapText="1"/>
    </xf>
    <xf numFmtId="0" fontId="16" fillId="8" borderId="9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167" fontId="4" fillId="8" borderId="45" xfId="0" applyNumberFormat="1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3" fillId="7" borderId="47" xfId="0" applyFont="1" applyFill="1" applyBorder="1" applyAlignment="1">
      <alignment horizontal="center" vertical="top" wrapText="1"/>
    </xf>
    <xf numFmtId="167" fontId="16" fillId="2" borderId="47" xfId="0" applyNumberFormat="1" applyFont="1" applyFill="1" applyBorder="1" applyAlignment="1" applyProtection="1">
      <alignment horizontal="left" vertical="center" wrapText="1"/>
    </xf>
    <xf numFmtId="0" fontId="16" fillId="7" borderId="47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167" fontId="4" fillId="7" borderId="47" xfId="0" applyNumberFormat="1" applyFont="1" applyFill="1" applyBorder="1" applyAlignment="1" applyProtection="1">
      <alignment horizontal="left" vertical="center" wrapText="1"/>
    </xf>
    <xf numFmtId="167" fontId="4" fillId="3" borderId="47" xfId="0" applyNumberFormat="1" applyFont="1" applyFill="1" applyBorder="1" applyAlignment="1" applyProtection="1">
      <alignment horizontal="left" vertical="center" wrapText="1"/>
    </xf>
    <xf numFmtId="167" fontId="4" fillId="0" borderId="47" xfId="0" applyNumberFormat="1" applyFont="1" applyFill="1" applyBorder="1" applyAlignment="1" applyProtection="1">
      <alignment horizontal="left" vertical="center" wrapText="1"/>
    </xf>
    <xf numFmtId="167" fontId="3" fillId="7" borderId="47" xfId="0" applyNumberFormat="1" applyFont="1" applyFill="1" applyBorder="1" applyAlignment="1" applyProtection="1">
      <alignment horizontal="left" vertical="center" wrapText="1"/>
    </xf>
    <xf numFmtId="167" fontId="13" fillId="7" borderId="47" xfId="0" applyNumberFormat="1" applyFont="1" applyFill="1" applyBorder="1" applyAlignment="1" applyProtection="1">
      <alignment horizontal="left" vertical="center" wrapText="1"/>
    </xf>
    <xf numFmtId="0" fontId="16" fillId="0" borderId="47" xfId="0" applyFont="1" applyFill="1" applyBorder="1" applyAlignment="1">
      <alignment horizontal="left" vertical="top" wrapText="1"/>
    </xf>
    <xf numFmtId="0" fontId="16" fillId="0" borderId="47" xfId="0" applyFont="1" applyFill="1" applyBorder="1" applyAlignment="1">
      <alignment vertical="top" wrapText="1"/>
    </xf>
    <xf numFmtId="0" fontId="16" fillId="0" borderId="47" xfId="0" applyFont="1" applyFill="1" applyBorder="1" applyAlignment="1">
      <alignment horizontal="left" vertical="center" wrapText="1"/>
    </xf>
    <xf numFmtId="49" fontId="27" fillId="5" borderId="46" xfId="0" applyNumberFormat="1" applyFont="1" applyFill="1" applyBorder="1" applyAlignment="1">
      <alignment horizontal="center" vertical="center" wrapText="1"/>
    </xf>
    <xf numFmtId="0" fontId="16" fillId="0" borderId="0" xfId="0" applyNumberFormat="1" applyFont="1"/>
    <xf numFmtId="0" fontId="3" fillId="8" borderId="50" xfId="0" applyFont="1" applyFill="1" applyBorder="1" applyAlignment="1">
      <alignment vertical="center" wrapText="1"/>
    </xf>
    <xf numFmtId="0" fontId="3" fillId="8" borderId="48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9" fontId="27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left" vertical="center" wrapText="1"/>
    </xf>
    <xf numFmtId="169" fontId="16" fillId="0" borderId="51" xfId="0" applyNumberFormat="1" applyFont="1" applyBorder="1"/>
    <xf numFmtId="0" fontId="16" fillId="64" borderId="0" xfId="0" applyFont="1" applyFill="1"/>
    <xf numFmtId="49" fontId="27" fillId="64" borderId="46" xfId="0" applyNumberFormat="1" applyFont="1" applyFill="1" applyBorder="1" applyAlignment="1">
      <alignment horizontal="center" vertical="center" wrapText="1"/>
    </xf>
    <xf numFmtId="49" fontId="27" fillId="64" borderId="8" xfId="0" applyNumberFormat="1" applyFont="1" applyFill="1" applyBorder="1" applyAlignment="1">
      <alignment horizontal="center" vertical="center" wrapText="1"/>
    </xf>
    <xf numFmtId="49" fontId="27" fillId="64" borderId="6" xfId="0" applyNumberFormat="1" applyFont="1" applyFill="1" applyBorder="1" applyAlignment="1">
      <alignment horizontal="center" vertical="center" wrapText="1"/>
    </xf>
    <xf numFmtId="1" fontId="3" fillId="64" borderId="6" xfId="0" applyNumberFormat="1" applyFont="1" applyFill="1" applyBorder="1" applyAlignment="1">
      <alignment horizontal="center" vertical="center" wrapText="1"/>
    </xf>
    <xf numFmtId="1" fontId="3" fillId="64" borderId="1" xfId="0" applyNumberFormat="1" applyFont="1" applyFill="1" applyBorder="1" applyAlignment="1">
      <alignment horizontal="center" vertical="center"/>
    </xf>
    <xf numFmtId="0" fontId="3" fillId="64" borderId="1" xfId="0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6" fillId="64" borderId="38" xfId="0" applyFont="1" applyFill="1" applyBorder="1" applyAlignment="1">
      <alignment horizontal="center" vertical="center"/>
    </xf>
    <xf numFmtId="167" fontId="4" fillId="64" borderId="25" xfId="0" applyNumberFormat="1" applyFont="1" applyFill="1" applyBorder="1" applyAlignment="1" applyProtection="1">
      <alignment horizontal="center" vertical="center" wrapText="1"/>
    </xf>
    <xf numFmtId="167" fontId="4" fillId="64" borderId="1" xfId="0" applyNumberFormat="1" applyFont="1" applyFill="1" applyBorder="1" applyAlignment="1" applyProtection="1">
      <alignment horizontal="center" vertical="center" wrapText="1"/>
    </xf>
    <xf numFmtId="0" fontId="13" fillId="64" borderId="1" xfId="0" applyFont="1" applyFill="1" applyBorder="1" applyAlignment="1">
      <alignment horizontal="center" vertical="center"/>
    </xf>
    <xf numFmtId="3" fontId="27" fillId="64" borderId="1" xfId="0" applyNumberFormat="1" applyFont="1" applyFill="1" applyBorder="1" applyAlignment="1">
      <alignment horizontal="center" vertical="center"/>
    </xf>
    <xf numFmtId="3" fontId="25" fillId="64" borderId="1" xfId="0" applyNumberFormat="1" applyFont="1" applyFill="1" applyBorder="1" applyAlignment="1">
      <alignment horizontal="center"/>
    </xf>
    <xf numFmtId="1" fontId="25" fillId="64" borderId="1" xfId="0" applyNumberFormat="1" applyFont="1" applyFill="1" applyBorder="1" applyAlignment="1">
      <alignment horizontal="center"/>
    </xf>
    <xf numFmtId="0" fontId="16" fillId="65" borderId="0" xfId="0" applyFont="1" applyFill="1"/>
    <xf numFmtId="0" fontId="16" fillId="65" borderId="1" xfId="0" applyFont="1" applyFill="1" applyBorder="1" applyAlignment="1">
      <alignment horizontal="center" vertical="center"/>
    </xf>
    <xf numFmtId="3" fontId="25" fillId="65" borderId="1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167" fontId="4" fillId="7" borderId="12" xfId="0" applyNumberFormat="1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/>
    </xf>
    <xf numFmtId="167" fontId="4" fillId="7" borderId="1" xfId="0" applyNumberFormat="1" applyFont="1" applyFill="1" applyBorder="1" applyAlignment="1" applyProtection="1">
      <alignment horizontal="center" vertical="center" wrapText="1"/>
    </xf>
    <xf numFmtId="0" fontId="16" fillId="7" borderId="0" xfId="0" applyFont="1" applyFill="1"/>
    <xf numFmtId="0" fontId="16" fillId="3" borderId="39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48" fillId="64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3" fillId="64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7" fontId="4" fillId="7" borderId="4" xfId="0" applyNumberFormat="1" applyFont="1" applyFill="1" applyBorder="1" applyAlignment="1" applyProtection="1">
      <alignment horizontal="center" vertical="center" wrapText="1"/>
    </xf>
    <xf numFmtId="169" fontId="4" fillId="7" borderId="4" xfId="106" applyNumberFormat="1" applyFont="1" applyFill="1" applyBorder="1" applyAlignment="1">
      <alignment horizontal="center" vertical="center" wrapText="1"/>
    </xf>
    <xf numFmtId="49" fontId="27" fillId="5" borderId="50" xfId="0" applyNumberFormat="1" applyFont="1" applyFill="1" applyBorder="1" applyAlignment="1">
      <alignment horizontal="center" vertical="center" wrapText="1"/>
    </xf>
    <xf numFmtId="49" fontId="27" fillId="5" borderId="49" xfId="0" applyNumberFormat="1" applyFont="1" applyFill="1" applyBorder="1" applyAlignment="1">
      <alignment horizontal="center" vertical="center" wrapText="1"/>
    </xf>
    <xf numFmtId="49" fontId="27" fillId="5" borderId="51" xfId="0" applyNumberFormat="1" applyFont="1" applyFill="1" applyBorder="1" applyAlignment="1">
      <alignment horizontal="center" vertical="center" wrapText="1"/>
    </xf>
    <xf numFmtId="3" fontId="50" fillId="5" borderId="51" xfId="0" applyNumberFormat="1" applyFont="1" applyFill="1" applyBorder="1" applyAlignment="1">
      <alignment horizontal="center" vertical="center"/>
    </xf>
    <xf numFmtId="1" fontId="50" fillId="5" borderId="5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4" fillId="8" borderId="50" xfId="0" applyFont="1" applyFill="1" applyBorder="1" applyAlignment="1">
      <alignment vertical="center" wrapText="1"/>
    </xf>
    <xf numFmtId="0" fontId="4" fillId="8" borderId="48" xfId="0" applyFont="1" applyFill="1" applyBorder="1" applyAlignment="1">
      <alignment vertical="center" wrapText="1"/>
    </xf>
    <xf numFmtId="0" fontId="4" fillId="8" borderId="49" xfId="0" applyFont="1" applyFill="1" applyBorder="1" applyAlignment="1">
      <alignment vertical="center" wrapText="1"/>
    </xf>
    <xf numFmtId="0" fontId="4" fillId="8" borderId="50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167" fontId="4" fillId="8" borderId="50" xfId="0" applyNumberFormat="1" applyFont="1" applyFill="1" applyBorder="1" applyAlignment="1" applyProtection="1">
      <alignment vertical="center" wrapText="1"/>
    </xf>
    <xf numFmtId="167" fontId="4" fillId="8" borderId="48" xfId="0" applyNumberFormat="1" applyFont="1" applyFill="1" applyBorder="1" applyAlignment="1" applyProtection="1">
      <alignment vertical="center" wrapText="1"/>
    </xf>
    <xf numFmtId="167" fontId="4" fillId="8" borderId="49" xfId="0" applyNumberFormat="1" applyFont="1" applyFill="1" applyBorder="1" applyAlignment="1" applyProtection="1">
      <alignment vertical="center" wrapText="1"/>
    </xf>
    <xf numFmtId="170" fontId="27" fillId="5" borderId="46" xfId="0" applyNumberFormat="1" applyFont="1" applyFill="1" applyBorder="1" applyAlignment="1">
      <alignment horizontal="center" vertical="center" wrapText="1"/>
    </xf>
    <xf numFmtId="170" fontId="16" fillId="0" borderId="0" xfId="0" applyNumberFormat="1" applyFont="1"/>
    <xf numFmtId="0" fontId="16" fillId="0" borderId="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5" fillId="5" borderId="45" xfId="2" applyFont="1" applyFill="1" applyBorder="1" applyAlignment="1">
      <alignment horizontal="center" vertical="center" wrapText="1"/>
    </xf>
    <xf numFmtId="0" fontId="25" fillId="5" borderId="44" xfId="2" applyFont="1" applyFill="1" applyBorder="1" applyAlignment="1">
      <alignment horizontal="center" vertical="center" wrapText="1"/>
    </xf>
    <xf numFmtId="0" fontId="25" fillId="5" borderId="24" xfId="2" applyFont="1" applyFill="1" applyBorder="1" applyAlignment="1">
      <alignment horizontal="center" vertical="center" wrapText="1"/>
    </xf>
    <xf numFmtId="0" fontId="25" fillId="5" borderId="8" xfId="2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9" fontId="4" fillId="3" borderId="47" xfId="106" applyNumberFormat="1" applyFont="1" applyFill="1" applyBorder="1" applyAlignment="1">
      <alignment horizontal="center" vertical="center" wrapText="1"/>
    </xf>
    <xf numFmtId="169" fontId="4" fillId="3" borderId="12" xfId="106" applyNumberFormat="1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/>
    </xf>
    <xf numFmtId="0" fontId="16" fillId="7" borderId="47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166" fontId="25" fillId="7" borderId="5" xfId="1" applyNumberFormat="1" applyFont="1" applyFill="1" applyBorder="1" applyAlignment="1">
      <alignment horizontal="center" vertical="center"/>
    </xf>
    <xf numFmtId="166" fontId="25" fillId="7" borderId="12" xfId="1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66" fontId="16" fillId="0" borderId="5" xfId="1" applyNumberFormat="1" applyFont="1" applyFill="1" applyBorder="1" applyAlignment="1">
      <alignment horizontal="center" vertical="center"/>
    </xf>
    <xf numFmtId="166" fontId="16" fillId="0" borderId="12" xfId="1" applyNumberFormat="1" applyFont="1" applyFill="1" applyBorder="1" applyAlignment="1">
      <alignment horizontal="center" vertical="center"/>
    </xf>
    <xf numFmtId="166" fontId="16" fillId="0" borderId="5" xfId="1" applyNumberFormat="1" applyFont="1" applyFill="1" applyBorder="1" applyAlignment="1">
      <alignment horizontal="center" vertical="center" wrapText="1"/>
    </xf>
    <xf numFmtId="166" fontId="16" fillId="0" borderId="12" xfId="1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9" fontId="27" fillId="0" borderId="5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39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3" fillId="7" borderId="46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167" fontId="4" fillId="2" borderId="47" xfId="0" applyNumberFormat="1" applyFont="1" applyFill="1" applyBorder="1" applyAlignment="1" applyProtection="1">
      <alignment horizontal="center" vertical="center" wrapText="1"/>
    </xf>
    <xf numFmtId="167" fontId="4" fillId="2" borderId="12" xfId="0" applyNumberFormat="1" applyFont="1" applyFill="1" applyBorder="1" applyAlignment="1" applyProtection="1">
      <alignment horizontal="center" vertical="center" wrapText="1"/>
    </xf>
    <xf numFmtId="2" fontId="25" fillId="5" borderId="6" xfId="0" applyNumberFormat="1" applyFont="1" applyFill="1" applyBorder="1" applyAlignment="1">
      <alignment horizontal="center" vertical="center" wrapText="1"/>
    </xf>
    <xf numFmtId="2" fontId="25" fillId="5" borderId="3" xfId="0" applyNumberFormat="1" applyFont="1" applyFill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9" fontId="27" fillId="0" borderId="26" xfId="0" applyNumberFormat="1" applyFont="1" applyFill="1" applyBorder="1" applyAlignment="1">
      <alignment horizontal="center" vertical="center" wrapText="1"/>
    </xf>
    <xf numFmtId="9" fontId="25" fillId="0" borderId="5" xfId="0" applyNumberFormat="1" applyFont="1" applyBorder="1" applyAlignment="1">
      <alignment horizontal="center" vertical="center" wrapText="1"/>
    </xf>
    <xf numFmtId="9" fontId="25" fillId="0" borderId="12" xfId="0" applyNumberFormat="1" applyFont="1" applyBorder="1" applyAlignment="1">
      <alignment horizontal="center" vertical="center" wrapText="1"/>
    </xf>
    <xf numFmtId="9" fontId="27" fillId="0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7" fontId="4" fillId="7" borderId="45" xfId="0" applyNumberFormat="1" applyFont="1" applyFill="1" applyBorder="1" applyAlignment="1" applyProtection="1">
      <alignment vertical="center" wrapText="1"/>
    </xf>
    <xf numFmtId="167" fontId="4" fillId="7" borderId="24" xfId="0" applyNumberFormat="1" applyFont="1" applyFill="1" applyBorder="1" applyAlignment="1" applyProtection="1">
      <alignment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9" fontId="27" fillId="0" borderId="4" xfId="0" applyNumberFormat="1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167" fontId="4" fillId="7" borderId="4" xfId="0" applyNumberFormat="1" applyFont="1" applyFill="1" applyBorder="1" applyAlignment="1" applyProtection="1">
      <alignment horizontal="left" vertical="center" wrapText="1"/>
    </xf>
    <xf numFmtId="167" fontId="4" fillId="7" borderId="12" xfId="0" applyNumberFormat="1" applyFont="1" applyFill="1" applyBorder="1" applyAlignment="1" applyProtection="1">
      <alignment horizontal="left" vertical="center" wrapText="1"/>
    </xf>
    <xf numFmtId="0" fontId="25" fillId="5" borderId="5" xfId="2" applyFont="1" applyFill="1" applyBorder="1" applyAlignment="1">
      <alignment horizontal="center" vertical="center" wrapText="1"/>
    </xf>
    <xf numFmtId="0" fontId="25" fillId="5" borderId="12" xfId="2" applyFont="1" applyFill="1" applyBorder="1" applyAlignment="1">
      <alignment horizontal="center" vertical="center" wrapText="1"/>
    </xf>
    <xf numFmtId="0" fontId="25" fillId="5" borderId="4" xfId="2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 applyProtection="1">
      <alignment horizontal="left" vertical="center" wrapText="1"/>
    </xf>
    <xf numFmtId="167" fontId="4" fillId="2" borderId="12" xfId="0" applyNumberFormat="1" applyFont="1" applyFill="1" applyBorder="1" applyAlignment="1" applyProtection="1">
      <alignment horizontal="left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169" fontId="4" fillId="3" borderId="38" xfId="106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67" fontId="4" fillId="7" borderId="46" xfId="0" applyNumberFormat="1" applyFont="1" applyFill="1" applyBorder="1" applyAlignment="1" applyProtection="1">
      <alignment horizontal="left" vertical="center" wrapText="1"/>
    </xf>
    <xf numFmtId="167" fontId="4" fillId="3" borderId="47" xfId="0" applyNumberFormat="1" applyFont="1" applyFill="1" applyBorder="1" applyAlignment="1" applyProtection="1">
      <alignment horizontal="center" vertical="center" wrapText="1"/>
    </xf>
    <xf numFmtId="167" fontId="4" fillId="3" borderId="12" xfId="0" applyNumberFormat="1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167" fontId="4" fillId="3" borderId="4" xfId="0" applyNumberFormat="1" applyFont="1" applyFill="1" applyBorder="1" applyAlignment="1" applyProtection="1">
      <alignment horizontal="center" vertical="center" wrapText="1"/>
    </xf>
    <xf numFmtId="167" fontId="4" fillId="7" borderId="5" xfId="0" applyNumberFormat="1" applyFont="1" applyFill="1" applyBorder="1" applyAlignment="1" applyProtection="1">
      <alignment horizontal="left" vertical="center" wrapText="1"/>
    </xf>
    <xf numFmtId="167" fontId="3" fillId="7" borderId="5" xfId="0" applyNumberFormat="1" applyFont="1" applyFill="1" applyBorder="1" applyAlignment="1" applyProtection="1">
      <alignment horizontal="left" vertical="center" wrapText="1"/>
    </xf>
    <xf numFmtId="167" fontId="3" fillId="7" borderId="12" xfId="0" applyNumberFormat="1" applyFont="1" applyFill="1" applyBorder="1" applyAlignment="1" applyProtection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67" fontId="4" fillId="0" borderId="47" xfId="0" applyNumberFormat="1" applyFont="1" applyFill="1" applyBorder="1" applyAlignment="1" applyProtection="1">
      <alignment horizontal="center" vertical="center"/>
    </xf>
    <xf numFmtId="167" fontId="4" fillId="0" borderId="12" xfId="0" applyNumberFormat="1" applyFont="1" applyFill="1" applyBorder="1" applyAlignment="1" applyProtection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2" xfId="0" applyFont="1" applyFill="1" applyBorder="1" applyAlignment="1">
      <alignment horizontal="center" vertical="center" wrapText="1"/>
    </xf>
    <xf numFmtId="9" fontId="27" fillId="0" borderId="45" xfId="0" applyNumberFormat="1" applyFont="1" applyFill="1" applyBorder="1" applyAlignment="1">
      <alignment horizontal="center" vertical="center" wrapText="1"/>
    </xf>
    <xf numFmtId="9" fontId="27" fillId="0" borderId="24" xfId="0" applyNumberFormat="1" applyFont="1" applyFill="1" applyBorder="1" applyAlignment="1">
      <alignment horizontal="center" vertical="center" wrapText="1"/>
    </xf>
    <xf numFmtId="167" fontId="48" fillId="7" borderId="5" xfId="0" applyNumberFormat="1" applyFont="1" applyFill="1" applyBorder="1" applyAlignment="1" applyProtection="1">
      <alignment horizontal="left" vertical="center" wrapText="1"/>
    </xf>
    <xf numFmtId="167" fontId="48" fillId="7" borderId="12" xfId="0" applyNumberFormat="1" applyFont="1" applyFill="1" applyBorder="1" applyAlignment="1" applyProtection="1">
      <alignment horizontal="left" vertical="center" wrapText="1"/>
    </xf>
    <xf numFmtId="169" fontId="4" fillId="3" borderId="4" xfId="106" applyNumberFormat="1" applyFont="1" applyFill="1" applyBorder="1" applyAlignment="1">
      <alignment horizontal="center" vertical="center" wrapText="1"/>
    </xf>
    <xf numFmtId="167" fontId="48" fillId="3" borderId="47" xfId="0" applyNumberFormat="1" applyFont="1" applyFill="1" applyBorder="1" applyAlignment="1" applyProtection="1">
      <alignment horizontal="center" vertical="center" wrapText="1"/>
    </xf>
    <xf numFmtId="167" fontId="48" fillId="3" borderId="12" xfId="0" applyNumberFormat="1" applyFont="1" applyFill="1" applyBorder="1" applyAlignment="1" applyProtection="1">
      <alignment horizontal="center" vertical="center" wrapText="1"/>
    </xf>
    <xf numFmtId="167" fontId="4" fillId="7" borderId="47" xfId="0" applyNumberFormat="1" applyFont="1" applyFill="1" applyBorder="1" applyAlignment="1" applyProtection="1">
      <alignment horizontal="center" vertical="center" wrapText="1"/>
    </xf>
    <xf numFmtId="167" fontId="4" fillId="7" borderId="12" xfId="0" applyNumberFormat="1" applyFont="1" applyFill="1" applyBorder="1" applyAlignment="1" applyProtection="1">
      <alignment horizontal="center" vertical="center" wrapText="1"/>
    </xf>
    <xf numFmtId="9" fontId="28" fillId="0" borderId="5" xfId="0" applyNumberFormat="1" applyFont="1" applyFill="1" applyBorder="1" applyAlignment="1">
      <alignment horizontal="center" vertical="center" wrapText="1"/>
    </xf>
    <xf numFmtId="9" fontId="28" fillId="0" borderId="12" xfId="0" applyNumberFormat="1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 applyProtection="1">
      <alignment horizontal="left" vertical="center" wrapText="1"/>
    </xf>
    <xf numFmtId="167" fontId="4" fillId="0" borderId="12" xfId="0" applyNumberFormat="1" applyFont="1" applyFill="1" applyBorder="1" applyAlignment="1" applyProtection="1">
      <alignment horizontal="left" vertical="center" wrapText="1"/>
    </xf>
    <xf numFmtId="0" fontId="28" fillId="19" borderId="5" xfId="0" applyFont="1" applyFill="1" applyBorder="1" applyAlignment="1">
      <alignment horizontal="center" vertical="center" wrapText="1"/>
    </xf>
    <xf numFmtId="0" fontId="28" fillId="19" borderId="4" xfId="0" applyFont="1" applyFill="1" applyBorder="1" applyAlignment="1">
      <alignment horizontal="center" vertical="center" wrapText="1"/>
    </xf>
    <xf numFmtId="0" fontId="28" fillId="19" borderId="1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166" fontId="16" fillId="7" borderId="5" xfId="1" applyNumberFormat="1" applyFont="1" applyFill="1" applyBorder="1" applyAlignment="1">
      <alignment horizontal="center" vertical="center" wrapText="1"/>
    </xf>
    <xf numFmtId="166" fontId="16" fillId="7" borderId="12" xfId="1" applyNumberFormat="1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25" fillId="5" borderId="24" xfId="1" applyNumberFormat="1" applyFont="1" applyFill="1" applyBorder="1" applyAlignment="1">
      <alignment horizontal="center" vertical="center"/>
    </xf>
    <xf numFmtId="166" fontId="25" fillId="5" borderId="9" xfId="1" applyNumberFormat="1" applyFont="1" applyFill="1" applyBorder="1" applyAlignment="1">
      <alignment horizontal="center" vertical="center"/>
    </xf>
    <xf numFmtId="166" fontId="25" fillId="5" borderId="8" xfId="1" applyNumberFormat="1" applyFont="1" applyFill="1" applyBorder="1" applyAlignment="1">
      <alignment horizontal="center" vertical="center"/>
    </xf>
    <xf numFmtId="0" fontId="16" fillId="7" borderId="47" xfId="2" applyFont="1" applyFill="1" applyBorder="1" applyAlignment="1">
      <alignment horizontal="center" vertical="center" wrapText="1"/>
    </xf>
    <xf numFmtId="0" fontId="16" fillId="7" borderId="12" xfId="2" applyFont="1" applyFill="1" applyBorder="1" applyAlignment="1">
      <alignment horizontal="center" vertical="center" wrapText="1"/>
    </xf>
    <xf numFmtId="0" fontId="16" fillId="7" borderId="5" xfId="2" applyFont="1" applyFill="1" applyBorder="1" applyAlignment="1">
      <alignment horizontal="left" vertical="center" wrapText="1"/>
    </xf>
    <xf numFmtId="0" fontId="16" fillId="7" borderId="12" xfId="2" applyFont="1" applyFill="1" applyBorder="1" applyAlignment="1">
      <alignment horizontal="left" vertical="center" wrapText="1"/>
    </xf>
    <xf numFmtId="0" fontId="16" fillId="7" borderId="47" xfId="2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169" fontId="48" fillId="3" borderId="47" xfId="106" applyNumberFormat="1" applyFont="1" applyFill="1" applyBorder="1" applyAlignment="1">
      <alignment horizontal="center" vertical="center" wrapText="1"/>
    </xf>
    <xf numFmtId="169" fontId="48" fillId="3" borderId="12" xfId="106" applyNumberFormat="1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167" fontId="4" fillId="0" borderId="47" xfId="0" applyNumberFormat="1" applyFont="1" applyFill="1" applyBorder="1" applyAlignment="1" applyProtection="1">
      <alignment horizontal="center" vertical="center" wrapText="1"/>
    </xf>
    <xf numFmtId="167" fontId="4" fillId="0" borderId="12" xfId="0" applyNumberFormat="1" applyFont="1" applyFill="1" applyBorder="1" applyAlignment="1" applyProtection="1">
      <alignment horizontal="center" vertical="center" wrapText="1"/>
    </xf>
    <xf numFmtId="167" fontId="16" fillId="2" borderId="47" xfId="0" applyNumberFormat="1" applyFont="1" applyFill="1" applyBorder="1" applyAlignment="1" applyProtection="1">
      <alignment horizontal="center" vertical="center" wrapText="1"/>
    </xf>
    <xf numFmtId="167" fontId="16" fillId="2" borderId="12" xfId="0" applyNumberFormat="1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29" fillId="18" borderId="47" xfId="0" applyFont="1" applyFill="1" applyBorder="1" applyAlignment="1">
      <alignment horizontal="center" vertical="center" wrapText="1"/>
    </xf>
    <xf numFmtId="0" fontId="29" fillId="18" borderId="4" xfId="0" applyFont="1" applyFill="1" applyBorder="1" applyAlignment="1">
      <alignment horizontal="center" vertical="center" wrapText="1"/>
    </xf>
    <xf numFmtId="0" fontId="29" fillId="18" borderId="12" xfId="0" applyFont="1" applyFill="1" applyBorder="1" applyAlignment="1">
      <alignment horizontal="center" vertical="center" wrapText="1"/>
    </xf>
    <xf numFmtId="170" fontId="16" fillId="3" borderId="47" xfId="2" applyNumberFormat="1" applyFont="1" applyFill="1" applyBorder="1" applyAlignment="1">
      <alignment horizontal="center" vertical="center" wrapText="1"/>
    </xf>
    <xf numFmtId="170" fontId="16" fillId="3" borderId="12" xfId="2" applyNumberFormat="1" applyFont="1" applyFill="1" applyBorder="1" applyAlignment="1">
      <alignment horizontal="center" vertical="center" wrapText="1"/>
    </xf>
    <xf numFmtId="167" fontId="3" fillId="2" borderId="47" xfId="0" applyNumberFormat="1" applyFont="1" applyFill="1" applyBorder="1" applyAlignment="1" applyProtection="1">
      <alignment horizontal="center" vertical="center" wrapText="1"/>
    </xf>
    <xf numFmtId="167" fontId="3" fillId="2" borderId="12" xfId="0" applyNumberFormat="1" applyFont="1" applyFill="1" applyBorder="1" applyAlignment="1" applyProtection="1">
      <alignment horizontal="center" vertical="center" wrapText="1"/>
    </xf>
    <xf numFmtId="9" fontId="29" fillId="0" borderId="5" xfId="0" applyNumberFormat="1" applyFont="1" applyBorder="1" applyAlignment="1">
      <alignment horizontal="center" vertical="center" wrapText="1"/>
    </xf>
    <xf numFmtId="9" fontId="29" fillId="0" borderId="12" xfId="0" applyNumberFormat="1" applyFont="1" applyBorder="1" applyAlignment="1">
      <alignment horizontal="center" vertical="center" wrapText="1"/>
    </xf>
    <xf numFmtId="9" fontId="25" fillId="7" borderId="5" xfId="2" applyNumberFormat="1" applyFont="1" applyFill="1" applyBorder="1" applyAlignment="1">
      <alignment horizontal="center" vertical="center" wrapText="1"/>
    </xf>
    <xf numFmtId="0" fontId="25" fillId="7" borderId="27" xfId="2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9" fontId="16" fillId="3" borderId="47" xfId="106" applyNumberFormat="1" applyFont="1" applyFill="1" applyBorder="1" applyAlignment="1">
      <alignment vertical="center" wrapText="1"/>
    </xf>
    <xf numFmtId="169" fontId="16" fillId="3" borderId="4" xfId="106" applyNumberFormat="1" applyFont="1" applyFill="1" applyBorder="1" applyAlignment="1">
      <alignment vertical="center" wrapText="1"/>
    </xf>
    <xf numFmtId="169" fontId="16" fillId="3" borderId="12" xfId="106" applyNumberFormat="1" applyFont="1" applyFill="1" applyBorder="1" applyAlignment="1">
      <alignment vertical="center" wrapText="1"/>
    </xf>
    <xf numFmtId="167" fontId="16" fillId="2" borderId="5" xfId="0" applyNumberFormat="1" applyFont="1" applyFill="1" applyBorder="1" applyAlignment="1" applyProtection="1">
      <alignment horizontal="left" vertical="center" wrapText="1"/>
    </xf>
    <xf numFmtId="167" fontId="16" fillId="2" borderId="12" xfId="0" applyNumberFormat="1" applyFont="1" applyFill="1" applyBorder="1" applyAlignment="1" applyProtection="1">
      <alignment horizontal="left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 applyProtection="1">
      <alignment horizontal="left" vertical="center" wrapText="1"/>
    </xf>
    <xf numFmtId="167" fontId="3" fillId="2" borderId="12" xfId="0" applyNumberFormat="1" applyFont="1" applyFill="1" applyBorder="1" applyAlignment="1" applyProtection="1">
      <alignment horizontal="left" vertical="center" wrapText="1"/>
    </xf>
    <xf numFmtId="0" fontId="3" fillId="7" borderId="47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0" fontId="25" fillId="17" borderId="47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 wrapText="1"/>
    </xf>
    <xf numFmtId="0" fontId="25" fillId="17" borderId="12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67" fontId="5" fillId="2" borderId="5" xfId="0" applyNumberFormat="1" applyFont="1" applyFill="1" applyBorder="1" applyAlignment="1" applyProtection="1">
      <alignment horizontal="left" vertical="center" wrapText="1"/>
    </xf>
    <xf numFmtId="167" fontId="5" fillId="2" borderId="12" xfId="0" applyNumberFormat="1" applyFont="1" applyFill="1" applyBorder="1" applyAlignment="1" applyProtection="1">
      <alignment horizontal="left" vertical="center" wrapText="1"/>
    </xf>
    <xf numFmtId="167" fontId="17" fillId="7" borderId="5" xfId="0" applyNumberFormat="1" applyFont="1" applyFill="1" applyBorder="1" applyAlignment="1" applyProtection="1">
      <alignment horizontal="left" wrapText="1"/>
    </xf>
    <xf numFmtId="0" fontId="0" fillId="7" borderId="12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167" fontId="4" fillId="2" borderId="5" xfId="0" applyNumberFormat="1" applyFont="1" applyFill="1" applyBorder="1" applyAlignment="1" applyProtection="1">
      <alignment vertical="center" wrapText="1"/>
    </xf>
    <xf numFmtId="167" fontId="4" fillId="2" borderId="12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vertical="top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167" fontId="4" fillId="2" borderId="5" xfId="0" applyNumberFormat="1" applyFont="1" applyFill="1" applyBorder="1" applyAlignment="1" applyProtection="1">
      <alignment horizontal="left" wrapText="1"/>
    </xf>
    <xf numFmtId="167" fontId="4" fillId="2" borderId="12" xfId="0" applyNumberFormat="1" applyFont="1" applyFill="1" applyBorder="1" applyAlignment="1" applyProtection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 applyProtection="1">
      <alignment wrapText="1"/>
    </xf>
    <xf numFmtId="0" fontId="4" fillId="2" borderId="20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167" fontId="4" fillId="2" borderId="1" xfId="0" applyNumberFormat="1" applyFont="1" applyFill="1" applyBorder="1" applyAlignment="1" applyProtection="1">
      <alignment horizontal="center" wrapText="1"/>
    </xf>
    <xf numFmtId="0" fontId="16" fillId="7" borderId="20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vertical="center" wrapText="1"/>
    </xf>
    <xf numFmtId="0" fontId="0" fillId="7" borderId="17" xfId="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167" fontId="4" fillId="2" borderId="21" xfId="0" applyNumberFormat="1" applyFont="1" applyFill="1" applyBorder="1" applyAlignment="1" applyProtection="1">
      <alignment horizontal="left" vertical="center" wrapText="1"/>
    </xf>
    <xf numFmtId="167" fontId="4" fillId="2" borderId="14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7" fontId="4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9" borderId="6" xfId="0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9" fontId="0" fillId="11" borderId="5" xfId="0" applyNumberFormat="1" applyFill="1" applyBorder="1" applyAlignment="1">
      <alignment horizontal="center" vertical="center" wrapText="1"/>
    </xf>
    <xf numFmtId="9" fontId="0" fillId="11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top" wrapText="1"/>
    </xf>
    <xf numFmtId="0" fontId="8" fillId="10" borderId="6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0" fillId="16" borderId="6" xfId="0" applyFill="1" applyBorder="1" applyAlignment="1">
      <alignment horizontal="justify" vertical="center" wrapText="1"/>
    </xf>
    <xf numFmtId="0" fontId="0" fillId="16" borderId="3" xfId="0" applyFill="1" applyBorder="1" applyAlignment="1">
      <alignment horizontal="justify" vertic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0" fillId="9" borderId="5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9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9" fontId="0" fillId="14" borderId="5" xfId="0" applyNumberFormat="1" applyFill="1" applyBorder="1" applyAlignment="1">
      <alignment horizontal="center" vertical="center" wrapText="1"/>
    </xf>
    <xf numFmtId="9" fontId="0" fillId="14" borderId="4" xfId="0" applyNumberFormat="1" applyFill="1" applyBorder="1" applyAlignment="1">
      <alignment horizontal="center" vertical="center" wrapText="1"/>
    </xf>
    <xf numFmtId="9" fontId="0" fillId="14" borderId="12" xfId="0" applyNumberFormat="1" applyFill="1" applyBorder="1" applyAlignment="1">
      <alignment horizontal="center" vertical="center" wrapText="1"/>
    </xf>
    <xf numFmtId="9" fontId="0" fillId="13" borderId="5" xfId="0" applyNumberForma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wrapText="1"/>
    </xf>
    <xf numFmtId="0" fontId="0" fillId="16" borderId="3" xfId="0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vertical="center"/>
    </xf>
    <xf numFmtId="9" fontId="0" fillId="15" borderId="5" xfId="0" applyNumberFormat="1" applyFill="1" applyBorder="1" applyAlignment="1">
      <alignment horizontal="center" vertical="center" wrapText="1"/>
    </xf>
    <xf numFmtId="9" fontId="0" fillId="15" borderId="4" xfId="0" applyNumberFormat="1" applyFill="1" applyBorder="1" applyAlignment="1">
      <alignment horizontal="center" vertical="center" wrapText="1"/>
    </xf>
    <xf numFmtId="9" fontId="0" fillId="15" borderId="12" xfId="0" applyNumberFormat="1" applyFill="1" applyBorder="1" applyAlignment="1">
      <alignment horizontal="center" vertical="center" wrapText="1"/>
    </xf>
    <xf numFmtId="9" fontId="0" fillId="16" borderId="5" xfId="0" applyNumberFormat="1" applyFill="1" applyBorder="1" applyAlignment="1">
      <alignment horizontal="center" vertical="center" wrapText="1"/>
    </xf>
    <xf numFmtId="9" fontId="0" fillId="16" borderId="4" xfId="0" applyNumberFormat="1" applyFill="1" applyBorder="1" applyAlignment="1">
      <alignment horizontal="center" vertical="center" wrapText="1"/>
    </xf>
    <xf numFmtId="9" fontId="0" fillId="16" borderId="12" xfId="0" applyNumberForma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left" vertical="center" wrapText="1"/>
    </xf>
    <xf numFmtId="0" fontId="3" fillId="7" borderId="47" xfId="0" applyFont="1" applyFill="1" applyBorder="1" applyAlignment="1">
      <alignment horizontal="left" vertical="top" wrapText="1"/>
    </xf>
    <xf numFmtId="0" fontId="3" fillId="7" borderId="12" xfId="0" applyFont="1" applyFill="1" applyBorder="1" applyAlignment="1">
      <alignment horizontal="left" vertical="top" wrapText="1"/>
    </xf>
    <xf numFmtId="0" fontId="4" fillId="7" borderId="47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5" fillId="7" borderId="46" xfId="0" applyFont="1" applyFill="1" applyBorder="1" applyAlignment="1">
      <alignment horizontal="left" vertical="center" wrapText="1"/>
    </xf>
    <xf numFmtId="167" fontId="4" fillId="7" borderId="47" xfId="0" applyNumberFormat="1" applyFont="1" applyFill="1" applyBorder="1" applyAlignment="1" applyProtection="1">
      <alignment horizontal="left" vertical="center" wrapText="1"/>
    </xf>
    <xf numFmtId="167" fontId="4" fillId="7" borderId="39" xfId="0" applyNumberFormat="1" applyFont="1" applyFill="1" applyBorder="1" applyAlignment="1" applyProtection="1">
      <alignment horizontal="left" vertical="center" wrapText="1"/>
    </xf>
  </cellXfs>
  <cellStyles count="107">
    <cellStyle name="20% - Énfasis1 2" xfId="6" xr:uid="{00000000-0005-0000-0000-000000000000}"/>
    <cellStyle name="20% - Énfasis1 3" xfId="55" xr:uid="{00000000-0005-0000-0000-000001000000}"/>
    <cellStyle name="20% - Énfasis2 2" xfId="7" xr:uid="{00000000-0005-0000-0000-000002000000}"/>
    <cellStyle name="20% - Énfasis2 3" xfId="56" xr:uid="{00000000-0005-0000-0000-000003000000}"/>
    <cellStyle name="20% - Énfasis3 2" xfId="8" xr:uid="{00000000-0005-0000-0000-000004000000}"/>
    <cellStyle name="20% - Énfasis3 3" xfId="57" xr:uid="{00000000-0005-0000-0000-000005000000}"/>
    <cellStyle name="20% - Énfasis4 2" xfId="9" xr:uid="{00000000-0005-0000-0000-000006000000}"/>
    <cellStyle name="20% - Énfasis4 3" xfId="58" xr:uid="{00000000-0005-0000-0000-000007000000}"/>
    <cellStyle name="20% - Énfasis5 2" xfId="10" xr:uid="{00000000-0005-0000-0000-000008000000}"/>
    <cellStyle name="20% - Énfasis5 3" xfId="59" xr:uid="{00000000-0005-0000-0000-000009000000}"/>
    <cellStyle name="20% - Énfasis6 2" xfId="11" xr:uid="{00000000-0005-0000-0000-00000A000000}"/>
    <cellStyle name="20% - Énfasis6 3" xfId="60" xr:uid="{00000000-0005-0000-0000-00000B000000}"/>
    <cellStyle name="40% - Énfasis1 2" xfId="12" xr:uid="{00000000-0005-0000-0000-00000C000000}"/>
    <cellStyle name="40% - Énfasis1 3" xfId="61" xr:uid="{00000000-0005-0000-0000-00000D000000}"/>
    <cellStyle name="40% - Énfasis2 2" xfId="13" xr:uid="{00000000-0005-0000-0000-00000E000000}"/>
    <cellStyle name="40% - Énfasis2 3" xfId="62" xr:uid="{00000000-0005-0000-0000-00000F000000}"/>
    <cellStyle name="40% - Énfasis3 2" xfId="14" xr:uid="{00000000-0005-0000-0000-000010000000}"/>
    <cellStyle name="40% - Énfasis3 3" xfId="63" xr:uid="{00000000-0005-0000-0000-000011000000}"/>
    <cellStyle name="40% - Énfasis4 2" xfId="15" xr:uid="{00000000-0005-0000-0000-000012000000}"/>
    <cellStyle name="40% - Énfasis4 3" xfId="64" xr:uid="{00000000-0005-0000-0000-000013000000}"/>
    <cellStyle name="40% - Énfasis5 2" xfId="16" xr:uid="{00000000-0005-0000-0000-000014000000}"/>
    <cellStyle name="40% - Énfasis5 3" xfId="65" xr:uid="{00000000-0005-0000-0000-000015000000}"/>
    <cellStyle name="40% - Énfasis6 2" xfId="17" xr:uid="{00000000-0005-0000-0000-000016000000}"/>
    <cellStyle name="40% - Énfasis6 3" xfId="66" xr:uid="{00000000-0005-0000-0000-000017000000}"/>
    <cellStyle name="60% - Énfasis1 2" xfId="18" xr:uid="{00000000-0005-0000-0000-000018000000}"/>
    <cellStyle name="60% - Énfasis1 3" xfId="67" xr:uid="{00000000-0005-0000-0000-000019000000}"/>
    <cellStyle name="60% - Énfasis2 2" xfId="19" xr:uid="{00000000-0005-0000-0000-00001A000000}"/>
    <cellStyle name="60% - Énfasis2 3" xfId="68" xr:uid="{00000000-0005-0000-0000-00001B000000}"/>
    <cellStyle name="60% - Énfasis3 2" xfId="20" xr:uid="{00000000-0005-0000-0000-00001C000000}"/>
    <cellStyle name="60% - Énfasis3 3" xfId="69" xr:uid="{00000000-0005-0000-0000-00001D000000}"/>
    <cellStyle name="60% - Énfasis4 2" xfId="21" xr:uid="{00000000-0005-0000-0000-00001E000000}"/>
    <cellStyle name="60% - Énfasis4 3" xfId="70" xr:uid="{00000000-0005-0000-0000-00001F000000}"/>
    <cellStyle name="60% - Énfasis5 2" xfId="22" xr:uid="{00000000-0005-0000-0000-000020000000}"/>
    <cellStyle name="60% - Énfasis5 3" xfId="71" xr:uid="{00000000-0005-0000-0000-000021000000}"/>
    <cellStyle name="60% - Énfasis6 2" xfId="23" xr:uid="{00000000-0005-0000-0000-000022000000}"/>
    <cellStyle name="60% - Énfasis6 3" xfId="72" xr:uid="{00000000-0005-0000-0000-000023000000}"/>
    <cellStyle name="Buena 2" xfId="24" xr:uid="{00000000-0005-0000-0000-000024000000}"/>
    <cellStyle name="Buena 3" xfId="73" xr:uid="{00000000-0005-0000-0000-000025000000}"/>
    <cellStyle name="Cálculo 2" xfId="25" xr:uid="{00000000-0005-0000-0000-000026000000}"/>
    <cellStyle name="Cálculo 2 2" xfId="97" xr:uid="{00000000-0005-0000-0000-000027000000}"/>
    <cellStyle name="Cálculo 3" xfId="74" xr:uid="{00000000-0005-0000-0000-000028000000}"/>
    <cellStyle name="Cálculo 3 2" xfId="102" xr:uid="{00000000-0005-0000-0000-000029000000}"/>
    <cellStyle name="Celda de comprobación 2" xfId="26" xr:uid="{00000000-0005-0000-0000-00002A000000}"/>
    <cellStyle name="Celda de comprobación 3" xfId="75" xr:uid="{00000000-0005-0000-0000-00002B000000}"/>
    <cellStyle name="Celda vinculada 2" xfId="27" xr:uid="{00000000-0005-0000-0000-00002C000000}"/>
    <cellStyle name="Encabezado 4 2" xfId="28" xr:uid="{00000000-0005-0000-0000-00002D000000}"/>
    <cellStyle name="Énfasis1 2" xfId="29" xr:uid="{00000000-0005-0000-0000-00002E000000}"/>
    <cellStyle name="Énfasis1 3" xfId="76" xr:uid="{00000000-0005-0000-0000-00002F000000}"/>
    <cellStyle name="Énfasis2 2" xfId="30" xr:uid="{00000000-0005-0000-0000-000030000000}"/>
    <cellStyle name="Énfasis2 3" xfId="77" xr:uid="{00000000-0005-0000-0000-000031000000}"/>
    <cellStyle name="Énfasis3 2" xfId="31" xr:uid="{00000000-0005-0000-0000-000032000000}"/>
    <cellStyle name="Énfasis3 3" xfId="78" xr:uid="{00000000-0005-0000-0000-000033000000}"/>
    <cellStyle name="Énfasis4 2" xfId="32" xr:uid="{00000000-0005-0000-0000-000034000000}"/>
    <cellStyle name="Énfasis4 3" xfId="79" xr:uid="{00000000-0005-0000-0000-000035000000}"/>
    <cellStyle name="Énfasis5 2" xfId="33" xr:uid="{00000000-0005-0000-0000-000036000000}"/>
    <cellStyle name="Énfasis5 3" xfId="80" xr:uid="{00000000-0005-0000-0000-000037000000}"/>
    <cellStyle name="Énfasis6 2" xfId="34" xr:uid="{00000000-0005-0000-0000-000038000000}"/>
    <cellStyle name="Énfasis6 3" xfId="81" xr:uid="{00000000-0005-0000-0000-000039000000}"/>
    <cellStyle name="Entrada 2" xfId="35" xr:uid="{00000000-0005-0000-0000-00003A000000}"/>
    <cellStyle name="Entrada 2 2" xfId="98" xr:uid="{00000000-0005-0000-0000-00003B000000}"/>
    <cellStyle name="Entrada 3" xfId="82" xr:uid="{00000000-0005-0000-0000-00003C000000}"/>
    <cellStyle name="Entrada 3 2" xfId="103" xr:uid="{00000000-0005-0000-0000-00003D000000}"/>
    <cellStyle name="Euro" xfId="36" xr:uid="{00000000-0005-0000-0000-00003E000000}"/>
    <cellStyle name="Excel Built-in Normal" xfId="87" xr:uid="{00000000-0005-0000-0000-00003F000000}"/>
    <cellStyle name="Excel Built-in Normal 1" xfId="88" xr:uid="{00000000-0005-0000-0000-000040000000}"/>
    <cellStyle name="Excel Built-in Normal 1 1" xfId="89" xr:uid="{00000000-0005-0000-0000-000041000000}"/>
    <cellStyle name="Excel Built-in Normal 1 2" xfId="90" xr:uid="{00000000-0005-0000-0000-000042000000}"/>
    <cellStyle name="Excel Built-in Normal 2" xfId="91" xr:uid="{00000000-0005-0000-0000-000043000000}"/>
    <cellStyle name="Excel Built-in Percent" xfId="92" xr:uid="{00000000-0005-0000-0000-000044000000}"/>
    <cellStyle name="Incorrecto 2" xfId="37" xr:uid="{00000000-0005-0000-0000-000045000000}"/>
    <cellStyle name="Incorrecto 3" xfId="83" xr:uid="{00000000-0005-0000-0000-000046000000}"/>
    <cellStyle name="Millares" xfId="1" builtinId="3"/>
    <cellStyle name="Millares 2" xfId="3" xr:uid="{00000000-0005-0000-0000-000048000000}"/>
    <cellStyle name="Moneda" xfId="106" builtinId="4"/>
    <cellStyle name="Moneda 2" xfId="38" xr:uid="{00000000-0005-0000-0000-00004A000000}"/>
    <cellStyle name="Moneda 2 2" xfId="94" xr:uid="{00000000-0005-0000-0000-00004B000000}"/>
    <cellStyle name="Neutral 2" xfId="39" xr:uid="{00000000-0005-0000-0000-00004C000000}"/>
    <cellStyle name="Neutral 3" xfId="84" xr:uid="{00000000-0005-0000-0000-00004D000000}"/>
    <cellStyle name="Normal" xfId="0" builtinId="0"/>
    <cellStyle name="Normal 2" xfId="2" xr:uid="{00000000-0005-0000-0000-00004F000000}"/>
    <cellStyle name="Normal 2 2" xfId="53" xr:uid="{00000000-0005-0000-0000-000050000000}"/>
    <cellStyle name="Normal 2 3" xfId="54" xr:uid="{00000000-0005-0000-0000-000051000000}"/>
    <cellStyle name="Normal 3" xfId="5" xr:uid="{00000000-0005-0000-0000-000052000000}"/>
    <cellStyle name="Notas 2" xfId="40" xr:uid="{00000000-0005-0000-0000-000053000000}"/>
    <cellStyle name="Notas 2 2" xfId="99" xr:uid="{00000000-0005-0000-0000-000054000000}"/>
    <cellStyle name="Notas 3" xfId="85" xr:uid="{00000000-0005-0000-0000-000055000000}"/>
    <cellStyle name="Notas 3 2" xfId="104" xr:uid="{00000000-0005-0000-0000-000056000000}"/>
    <cellStyle name="Porcentaje" xfId="4" builtinId="5"/>
    <cellStyle name="Porcentaje 2" xfId="41" xr:uid="{00000000-0005-0000-0000-000058000000}"/>
    <cellStyle name="Porcentaje 3" xfId="93" xr:uid="{00000000-0005-0000-0000-000059000000}"/>
    <cellStyle name="Porcentual 2" xfId="42" xr:uid="{00000000-0005-0000-0000-00005A000000}"/>
    <cellStyle name="Porcentual 3" xfId="43" xr:uid="{00000000-0005-0000-0000-00005B000000}"/>
    <cellStyle name="Porcentual 3 2" xfId="44" xr:uid="{00000000-0005-0000-0000-00005C000000}"/>
    <cellStyle name="Porcentual 3 2 2" xfId="96" xr:uid="{00000000-0005-0000-0000-00005D000000}"/>
    <cellStyle name="Porcentual 3 3" xfId="95" xr:uid="{00000000-0005-0000-0000-00005E000000}"/>
    <cellStyle name="Salida 2" xfId="45" xr:uid="{00000000-0005-0000-0000-00005F000000}"/>
    <cellStyle name="Salida 2 2" xfId="100" xr:uid="{00000000-0005-0000-0000-000060000000}"/>
    <cellStyle name="Salida 3" xfId="86" xr:uid="{00000000-0005-0000-0000-000061000000}"/>
    <cellStyle name="Salida 3 2" xfId="105" xr:uid="{00000000-0005-0000-0000-000062000000}"/>
    <cellStyle name="Texto de advertencia 2" xfId="46" xr:uid="{00000000-0005-0000-0000-000063000000}"/>
    <cellStyle name="Texto explicativo 2" xfId="47" xr:uid="{00000000-0005-0000-0000-000064000000}"/>
    <cellStyle name="Título 1 2" xfId="49" xr:uid="{00000000-0005-0000-0000-000065000000}"/>
    <cellStyle name="Título 2 2" xfId="50" xr:uid="{00000000-0005-0000-0000-000066000000}"/>
    <cellStyle name="Título 3 2" xfId="51" xr:uid="{00000000-0005-0000-0000-000067000000}"/>
    <cellStyle name="Título 4" xfId="48" xr:uid="{00000000-0005-0000-0000-000068000000}"/>
    <cellStyle name="Total 2" xfId="52" xr:uid="{00000000-0005-0000-0000-000069000000}"/>
    <cellStyle name="Total 2 2" xfId="101" xr:uid="{00000000-0005-0000-0000-00006A000000}"/>
  </cellStyles>
  <dxfs count="2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/>
              <a:t>PORCENTAJE DE CUMPLIMIENTO</a:t>
            </a:r>
            <a:r>
              <a:rPr lang="en-US" baseline="0"/>
              <a:t> DEL PLAN SGSST</a:t>
            </a:r>
            <a:endParaRPr lang="en-US"/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'[1]PLAN (2)'!$D$79</c:f>
              <c:strCache>
                <c:ptCount val="1"/>
                <c:pt idx="0">
                  <c:v>Esperado</c:v>
                </c:pt>
              </c:strCache>
            </c:strRef>
          </c:tx>
          <c:marker>
            <c:symbol val="none"/>
          </c:marker>
          <c:cat>
            <c:strRef>
              <c:f>'[1]PLAN (2)'!$C$80:$C$86</c:f>
              <c:strCache>
                <c:ptCount val="7"/>
                <c:pt idx="0">
                  <c:v>Medicina del trabajo</c:v>
                </c:pt>
                <c:pt idx="1">
                  <c:v>Medicina preventiva</c:v>
                </c:pt>
                <c:pt idx="2">
                  <c:v>Higiene industrial</c:v>
                </c:pt>
                <c:pt idx="3">
                  <c:v>Seguridad industrial</c:v>
                </c:pt>
                <c:pt idx="4">
                  <c:v>Comites</c:v>
                </c:pt>
                <c:pt idx="5">
                  <c:v>Bienestar</c:v>
                </c:pt>
                <c:pt idx="6">
                  <c:v>SGSST</c:v>
                </c:pt>
              </c:strCache>
            </c:strRef>
          </c:cat>
          <c:val>
            <c:numRef>
              <c:f>'[1]PLAN (2)'!$D$80:$D$86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1EB-A7DF-25F14BE67670}"/>
            </c:ext>
          </c:extLst>
        </c:ser>
        <c:ser>
          <c:idx val="1"/>
          <c:order val="1"/>
          <c:tx>
            <c:strRef>
              <c:f>'[1]PLAN (2)'!$E$79</c:f>
              <c:strCache>
                <c:ptCount val="1"/>
                <c:pt idx="0">
                  <c:v>Real</c:v>
                </c:pt>
              </c:strCache>
            </c:strRef>
          </c:tx>
          <c:marker>
            <c:symbol val="none"/>
          </c:marker>
          <c:cat>
            <c:strRef>
              <c:f>'[1]PLAN (2)'!$C$80:$C$86</c:f>
              <c:strCache>
                <c:ptCount val="7"/>
                <c:pt idx="0">
                  <c:v>Medicina del trabajo</c:v>
                </c:pt>
                <c:pt idx="1">
                  <c:v>Medicina preventiva</c:v>
                </c:pt>
                <c:pt idx="2">
                  <c:v>Higiene industrial</c:v>
                </c:pt>
                <c:pt idx="3">
                  <c:v>Seguridad industrial</c:v>
                </c:pt>
                <c:pt idx="4">
                  <c:v>Comites</c:v>
                </c:pt>
                <c:pt idx="5">
                  <c:v>Bienestar</c:v>
                </c:pt>
                <c:pt idx="6">
                  <c:v>SGSST</c:v>
                </c:pt>
              </c:strCache>
            </c:strRef>
          </c:cat>
          <c:val>
            <c:numRef>
              <c:f>'[1]PLAN (2)'!$E$80:$E$86</c:f>
              <c:numCache>
                <c:formatCode>General</c:formatCode>
                <c:ptCount val="7"/>
                <c:pt idx="0">
                  <c:v>0.81889204545454541</c:v>
                </c:pt>
                <c:pt idx="1">
                  <c:v>0.78125</c:v>
                </c:pt>
                <c:pt idx="2">
                  <c:v>0.375</c:v>
                </c:pt>
                <c:pt idx="3">
                  <c:v>0.63461538461538458</c:v>
                </c:pt>
                <c:pt idx="4">
                  <c:v>0.45454545454545459</c:v>
                </c:pt>
                <c:pt idx="5">
                  <c:v>0.76666666666666661</c:v>
                </c:pt>
                <c:pt idx="6">
                  <c:v>1.7708333333333335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1EB-A7DF-25F14BE6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70760"/>
        <c:axId val="175069192"/>
      </c:radarChart>
      <c:catAx>
        <c:axId val="1750707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O"/>
            </a:pPr>
            <a:endParaRPr lang="es-CO"/>
          </a:p>
        </c:txPr>
        <c:crossAx val="175069192"/>
        <c:crosses val="autoZero"/>
        <c:auto val="1"/>
        <c:lblAlgn val="ctr"/>
        <c:lblOffset val="100"/>
        <c:noMultiLvlLbl val="0"/>
      </c:catAx>
      <c:valAx>
        <c:axId val="175069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175070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457198</xdr:colOff>
      <xdr:row>1</xdr:row>
      <xdr:rowOff>171450</xdr:rowOff>
    </xdr:from>
    <xdr:ext cx="950089" cy="1059391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8" y="333375"/>
          <a:ext cx="950089" cy="1059391"/>
        </a:xfrm>
        <a:prstGeom prst="rect">
          <a:avLst/>
        </a:prstGeom>
      </xdr:spPr>
    </xdr:pic>
    <xdr:clientData/>
  </xdr:oneCellAnchor>
  <xdr:twoCellAnchor editAs="oneCell">
    <xdr:from>
      <xdr:col>27</xdr:col>
      <xdr:colOff>602363</xdr:colOff>
      <xdr:row>1</xdr:row>
      <xdr:rowOff>28575</xdr:rowOff>
    </xdr:from>
    <xdr:to>
      <xdr:col>28</xdr:col>
      <xdr:colOff>95250</xdr:colOff>
      <xdr:row>5</xdr:row>
      <xdr:rowOff>175923</xdr:rowOff>
    </xdr:to>
    <xdr:pic>
      <xdr:nvPicPr>
        <xdr:cNvPr id="4" name="Imagen 3" descr="Resultado de imagen para ACREDITACION EN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9538" y="190500"/>
          <a:ext cx="645412" cy="1004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2148417</xdr:colOff>
      <xdr:row>94</xdr:row>
      <xdr:rowOff>0</xdr:rowOff>
    </xdr:from>
    <xdr:to>
      <xdr:col>4</xdr:col>
      <xdr:colOff>1132416</xdr:colOff>
      <xdr:row>101</xdr:row>
      <xdr:rowOff>71548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9888583"/>
          <a:ext cx="7757583" cy="153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497417</xdr:colOff>
      <xdr:row>1</xdr:row>
      <xdr:rowOff>31749</xdr:rowOff>
    </xdr:from>
    <xdr:to>
      <xdr:col>0</xdr:col>
      <xdr:colOff>1348449</xdr:colOff>
      <xdr:row>4</xdr:row>
      <xdr:rowOff>92075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2249"/>
          <a:ext cx="851032" cy="642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0</xdr:rowOff>
    </xdr:from>
    <xdr:to>
      <xdr:col>3</xdr:col>
      <xdr:colOff>114300</xdr:colOff>
      <xdr:row>0</xdr:row>
      <xdr:rowOff>781050</xdr:rowOff>
    </xdr:to>
    <xdr:pic>
      <xdr:nvPicPr>
        <xdr:cNvPr id="5171" name="Imagen 1" descr="AGESOCsmall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0"/>
          <a:ext cx="1924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72</xdr:row>
      <xdr:rowOff>19050</xdr:rowOff>
    </xdr:from>
    <xdr:to>
      <xdr:col>19</xdr:col>
      <xdr:colOff>323850</xdr:colOff>
      <xdr:row>86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.ospina/Downloads/PLAN%20DE%20TRABAJO%202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(2)"/>
      <sheetName val="Hoja3"/>
    </sheetNames>
    <sheetDataSet>
      <sheetData sheetId="0">
        <row r="79">
          <cell r="D79" t="str">
            <v>Esperado</v>
          </cell>
          <cell r="E79" t="str">
            <v>Real</v>
          </cell>
        </row>
        <row r="80">
          <cell r="C80" t="str">
            <v>Medicina del trabajo</v>
          </cell>
          <cell r="D80">
            <v>1</v>
          </cell>
          <cell r="E80">
            <v>0.81889204545454541</v>
          </cell>
        </row>
        <row r="81">
          <cell r="C81" t="str">
            <v>Medicina preventiva</v>
          </cell>
          <cell r="D81">
            <v>1</v>
          </cell>
          <cell r="E81">
            <v>0.78125</v>
          </cell>
        </row>
        <row r="82">
          <cell r="C82" t="str">
            <v>Higiene industrial</v>
          </cell>
          <cell r="D82">
            <v>1</v>
          </cell>
          <cell r="E82">
            <v>0.375</v>
          </cell>
        </row>
        <row r="83">
          <cell r="C83" t="str">
            <v>Seguridad industrial</v>
          </cell>
          <cell r="D83">
            <v>1</v>
          </cell>
          <cell r="E83">
            <v>0.63461538461538458</v>
          </cell>
        </row>
        <row r="84">
          <cell r="C84" t="str">
            <v>Comites</v>
          </cell>
          <cell r="D84">
            <v>1</v>
          </cell>
          <cell r="E84">
            <v>0.45454545454545459</v>
          </cell>
        </row>
        <row r="85">
          <cell r="C85" t="str">
            <v>Bienestar</v>
          </cell>
          <cell r="D85">
            <v>1</v>
          </cell>
          <cell r="E85">
            <v>0.76666666666666661</v>
          </cell>
        </row>
        <row r="86">
          <cell r="C86" t="str">
            <v>SGSST</v>
          </cell>
          <cell r="D86">
            <v>1</v>
          </cell>
          <cell r="E86">
            <v>1.7708333333333335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8"/>
  <sheetViews>
    <sheetView showGridLines="0" tabSelected="1" workbookViewId="0">
      <selection activeCell="Z144" sqref="Z144"/>
    </sheetView>
  </sheetViews>
  <sheetFormatPr baseColWidth="10" defaultRowHeight="12.75" x14ac:dyDescent="0.2"/>
  <cols>
    <col min="1" max="1" width="30.140625" style="235" customWidth="1"/>
    <col min="2" max="2" width="33.7109375" style="235" hidden="1" customWidth="1"/>
    <col min="3" max="3" width="28.85546875" style="235" hidden="1" customWidth="1"/>
    <col min="4" max="4" width="13.85546875" style="235" hidden="1" customWidth="1"/>
    <col min="5" max="5" width="45.5703125" style="235" customWidth="1"/>
    <col min="6" max="6" width="11.42578125" style="312" hidden="1" customWidth="1"/>
    <col min="7" max="7" width="13.42578125" style="312" hidden="1" customWidth="1"/>
    <col min="8" max="8" width="11.42578125" style="312" hidden="1" customWidth="1"/>
    <col min="9" max="9" width="14" style="312" hidden="1" customWidth="1"/>
    <col min="10" max="10" width="13.5703125" style="280" customWidth="1"/>
    <col min="11" max="11" width="4.5703125" style="235" customWidth="1"/>
    <col min="12" max="13" width="4.7109375" style="235" customWidth="1"/>
    <col min="14" max="14" width="4.7109375" style="236" customWidth="1"/>
    <col min="15" max="15" width="7.140625" style="235" customWidth="1"/>
    <col min="16" max="21" width="4.85546875" style="376" customWidth="1"/>
    <col min="22" max="23" width="4.85546875" style="235" customWidth="1"/>
    <col min="24" max="24" width="4.85546875" style="391" customWidth="1"/>
    <col min="25" max="25" width="4.85546875" style="235" customWidth="1"/>
    <col min="26" max="26" width="4.85546875" style="237" customWidth="1"/>
    <col min="27" max="27" width="4.85546875" style="235" customWidth="1"/>
    <col min="28" max="28" width="17.28515625" style="237" customWidth="1"/>
    <col min="29" max="29" width="9.85546875" style="235" customWidth="1"/>
    <col min="30" max="30" width="35.7109375" style="235" customWidth="1"/>
    <col min="31" max="16384" width="11.42578125" style="235"/>
  </cols>
  <sheetData>
    <row r="1" spans="1:30" x14ac:dyDescent="0.2">
      <c r="P1" s="405"/>
      <c r="Q1" s="405"/>
      <c r="R1" s="405"/>
      <c r="S1" s="405"/>
      <c r="T1" s="405"/>
      <c r="U1" s="405"/>
      <c r="V1" s="405"/>
      <c r="W1" s="405"/>
      <c r="X1" s="405"/>
      <c r="AC1" s="238"/>
    </row>
    <row r="2" spans="1:30" ht="22.5" customHeight="1" x14ac:dyDescent="0.2">
      <c r="A2" s="494"/>
      <c r="B2" s="487" t="s">
        <v>815</v>
      </c>
      <c r="C2" s="487"/>
      <c r="D2" s="487"/>
      <c r="E2" s="487"/>
      <c r="F2" s="487"/>
      <c r="G2" s="488"/>
      <c r="H2" s="489"/>
      <c r="I2" s="488"/>
      <c r="J2" s="487"/>
      <c r="K2" s="487"/>
      <c r="L2" s="487"/>
      <c r="M2" s="487"/>
      <c r="N2" s="487"/>
      <c r="O2" s="487"/>
      <c r="P2" s="487" t="s">
        <v>327</v>
      </c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624"/>
      <c r="AC2" s="625"/>
    </row>
    <row r="3" spans="1:30" ht="15" customHeight="1" x14ac:dyDescent="0.2">
      <c r="A3" s="495"/>
      <c r="B3" s="487"/>
      <c r="C3" s="487"/>
      <c r="D3" s="487"/>
      <c r="E3" s="487"/>
      <c r="F3" s="487"/>
      <c r="G3" s="488"/>
      <c r="H3" s="489"/>
      <c r="I3" s="488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626"/>
      <c r="AC3" s="627"/>
    </row>
    <row r="4" spans="1:30" ht="15" customHeight="1" x14ac:dyDescent="0.2">
      <c r="A4" s="495"/>
      <c r="B4" s="487"/>
      <c r="C4" s="487"/>
      <c r="D4" s="487"/>
      <c r="E4" s="487"/>
      <c r="F4" s="487"/>
      <c r="G4" s="488"/>
      <c r="H4" s="489"/>
      <c r="I4" s="488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626"/>
      <c r="AC4" s="627"/>
    </row>
    <row r="5" spans="1:30" ht="15" customHeight="1" x14ac:dyDescent="0.25">
      <c r="A5" s="495"/>
      <c r="B5" s="487"/>
      <c r="C5" s="487"/>
      <c r="D5" s="487"/>
      <c r="E5" s="487"/>
      <c r="F5" s="487"/>
      <c r="G5" s="488"/>
      <c r="H5" s="489"/>
      <c r="I5" s="488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626"/>
      <c r="AC5" s="627"/>
      <c r="AD5"/>
    </row>
    <row r="6" spans="1:30" ht="15.75" customHeight="1" x14ac:dyDescent="0.2">
      <c r="A6" s="495"/>
      <c r="B6" s="487"/>
      <c r="C6" s="487"/>
      <c r="D6" s="487"/>
      <c r="E6" s="487"/>
      <c r="F6" s="487"/>
      <c r="G6" s="488"/>
      <c r="H6" s="489"/>
      <c r="I6" s="488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628"/>
      <c r="AC6" s="629"/>
    </row>
    <row r="7" spans="1:30" ht="29.25" customHeight="1" x14ac:dyDescent="0.2">
      <c r="A7" s="496"/>
      <c r="B7" s="487"/>
      <c r="C7" s="487"/>
      <c r="D7" s="487"/>
      <c r="E7" s="487"/>
      <c r="F7" s="487"/>
      <c r="G7" s="488"/>
      <c r="H7" s="489"/>
      <c r="I7" s="488"/>
      <c r="J7" s="487"/>
      <c r="K7" s="487"/>
      <c r="L7" s="487"/>
      <c r="M7" s="487"/>
      <c r="N7" s="487"/>
      <c r="O7" s="487"/>
      <c r="P7" s="377" t="s">
        <v>731</v>
      </c>
      <c r="Q7" s="378" t="s">
        <v>732</v>
      </c>
      <c r="R7" s="378" t="s">
        <v>733</v>
      </c>
      <c r="S7" s="378" t="s">
        <v>734</v>
      </c>
      <c r="T7" s="378" t="s">
        <v>735</v>
      </c>
      <c r="U7" s="378" t="s">
        <v>736</v>
      </c>
      <c r="V7" s="239" t="s">
        <v>737</v>
      </c>
      <c r="W7" s="239" t="s">
        <v>738</v>
      </c>
      <c r="X7" s="239" t="s">
        <v>739</v>
      </c>
      <c r="Y7" s="239" t="s">
        <v>740</v>
      </c>
      <c r="Z7" s="239" t="s">
        <v>741</v>
      </c>
      <c r="AA7" s="239" t="s">
        <v>742</v>
      </c>
      <c r="AB7" s="483" t="s">
        <v>409</v>
      </c>
      <c r="AC7" s="484"/>
    </row>
    <row r="8" spans="1:30" s="244" customFormat="1" ht="31.5" customHeight="1" x14ac:dyDescent="0.25">
      <c r="A8" s="506" t="s">
        <v>6</v>
      </c>
      <c r="B8" s="508" t="s">
        <v>7</v>
      </c>
      <c r="C8" s="508" t="s">
        <v>8</v>
      </c>
      <c r="D8" s="508" t="s">
        <v>565</v>
      </c>
      <c r="E8" s="508" t="s">
        <v>561</v>
      </c>
      <c r="F8" s="447" t="s">
        <v>754</v>
      </c>
      <c r="G8" s="448"/>
      <c r="H8" s="447" t="s">
        <v>780</v>
      </c>
      <c r="I8" s="448"/>
      <c r="J8" s="568" t="s">
        <v>0</v>
      </c>
      <c r="K8" s="576" t="s">
        <v>15</v>
      </c>
      <c r="L8" s="577"/>
      <c r="M8" s="577"/>
      <c r="N8" s="578"/>
      <c r="O8" s="240" t="s">
        <v>1</v>
      </c>
      <c r="P8" s="379" t="s">
        <v>3</v>
      </c>
      <c r="Q8" s="379" t="s">
        <v>26</v>
      </c>
      <c r="R8" s="379" t="s">
        <v>27</v>
      </c>
      <c r="S8" s="379" t="s">
        <v>28</v>
      </c>
      <c r="T8" s="379" t="s">
        <v>29</v>
      </c>
      <c r="U8" s="379" t="s">
        <v>30</v>
      </c>
      <c r="V8" s="241" t="s">
        <v>31</v>
      </c>
      <c r="W8" s="241" t="s">
        <v>32</v>
      </c>
      <c r="X8" s="241" t="s">
        <v>33</v>
      </c>
      <c r="Y8" s="241" t="s">
        <v>34</v>
      </c>
      <c r="Z8" s="241" t="s">
        <v>35</v>
      </c>
      <c r="AA8" s="241" t="s">
        <v>36</v>
      </c>
      <c r="AB8" s="242" t="s">
        <v>725</v>
      </c>
      <c r="AC8" s="242" t="s">
        <v>410</v>
      </c>
      <c r="AD8" s="243"/>
    </row>
    <row r="9" spans="1:30" s="244" customFormat="1" ht="18.75" customHeight="1" x14ac:dyDescent="0.25">
      <c r="A9" s="507"/>
      <c r="B9" s="507"/>
      <c r="C9" s="507"/>
      <c r="D9" s="507"/>
      <c r="E9" s="507"/>
      <c r="F9" s="449"/>
      <c r="G9" s="450"/>
      <c r="H9" s="449"/>
      <c r="I9" s="450"/>
      <c r="J9" s="569"/>
      <c r="K9" s="245" t="s">
        <v>13</v>
      </c>
      <c r="L9" s="245" t="s">
        <v>557</v>
      </c>
      <c r="M9" s="245" t="s">
        <v>558</v>
      </c>
      <c r="N9" s="245" t="s">
        <v>559</v>
      </c>
      <c r="O9" s="240"/>
      <c r="P9" s="379"/>
      <c r="Q9" s="379"/>
      <c r="R9" s="379"/>
      <c r="S9" s="379"/>
      <c r="T9" s="379"/>
      <c r="U9" s="379"/>
      <c r="V9" s="241"/>
      <c r="W9" s="241"/>
      <c r="X9" s="241"/>
      <c r="Y9" s="241"/>
      <c r="Z9" s="241"/>
      <c r="AA9" s="241"/>
      <c r="AB9" s="242"/>
      <c r="AC9" s="242"/>
    </row>
    <row r="10" spans="1:30" s="244" customFormat="1" ht="21.75" customHeight="1" x14ac:dyDescent="0.2">
      <c r="A10" s="596" t="s">
        <v>9</v>
      </c>
      <c r="B10" s="320"/>
      <c r="C10" s="320"/>
      <c r="D10" s="320"/>
      <c r="E10" s="583" t="s">
        <v>782</v>
      </c>
      <c r="F10" s="426"/>
      <c r="G10" s="599">
        <v>29737783</v>
      </c>
      <c r="H10" s="427"/>
      <c r="I10" s="599">
        <v>39066452</v>
      </c>
      <c r="J10" s="463" t="s">
        <v>298</v>
      </c>
      <c r="K10" s="461" t="s">
        <v>560</v>
      </c>
      <c r="L10" s="461" t="s">
        <v>560</v>
      </c>
      <c r="M10" s="461"/>
      <c r="N10" s="461"/>
      <c r="O10" s="246" t="s">
        <v>4</v>
      </c>
      <c r="P10" s="380">
        <v>1</v>
      </c>
      <c r="Q10" s="380">
        <v>1</v>
      </c>
      <c r="R10" s="380">
        <v>1</v>
      </c>
      <c r="S10" s="380">
        <v>1</v>
      </c>
      <c r="T10" s="380">
        <v>1</v>
      </c>
      <c r="U10" s="380">
        <v>1</v>
      </c>
      <c r="V10" s="247">
        <v>1</v>
      </c>
      <c r="W10" s="247">
        <v>1</v>
      </c>
      <c r="X10" s="247">
        <v>1</v>
      </c>
      <c r="Y10" s="247">
        <v>1</v>
      </c>
      <c r="Z10" s="247">
        <v>1</v>
      </c>
      <c r="AA10" s="247">
        <v>1</v>
      </c>
      <c r="AB10" s="248">
        <f t="shared" ref="AB10:AB15" si="0">SUM(P10:AA10)</f>
        <v>12</v>
      </c>
      <c r="AC10" s="249">
        <f>(AB11/AB10)*100</f>
        <v>0</v>
      </c>
    </row>
    <row r="11" spans="1:30" s="244" customFormat="1" ht="15" customHeight="1" x14ac:dyDescent="0.2">
      <c r="A11" s="597"/>
      <c r="B11" s="320"/>
      <c r="C11" s="320"/>
      <c r="D11" s="320"/>
      <c r="E11" s="582"/>
      <c r="F11" s="426"/>
      <c r="G11" s="600"/>
      <c r="H11" s="427"/>
      <c r="I11" s="600"/>
      <c r="J11" s="464"/>
      <c r="K11" s="462"/>
      <c r="L11" s="462"/>
      <c r="M11" s="462"/>
      <c r="N11" s="462"/>
      <c r="O11" s="246" t="s">
        <v>5</v>
      </c>
      <c r="P11" s="380"/>
      <c r="Q11" s="380"/>
      <c r="R11" s="380"/>
      <c r="S11" s="380"/>
      <c r="T11" s="380"/>
      <c r="U11" s="380"/>
      <c r="V11" s="247"/>
      <c r="W11" s="247"/>
      <c r="X11" s="247"/>
      <c r="Y11" s="247"/>
      <c r="Z11" s="247"/>
      <c r="AA11" s="247"/>
      <c r="AB11" s="248">
        <f t="shared" si="0"/>
        <v>0</v>
      </c>
      <c r="AC11" s="251"/>
    </row>
    <row r="12" spans="1:30" s="244" customFormat="1" ht="18" customHeight="1" x14ac:dyDescent="0.2">
      <c r="A12" s="597"/>
      <c r="B12" s="470" t="s">
        <v>721</v>
      </c>
      <c r="C12" s="470" t="s">
        <v>564</v>
      </c>
      <c r="D12" s="605">
        <v>1</v>
      </c>
      <c r="E12" s="583" t="s">
        <v>691</v>
      </c>
      <c r="F12" s="579"/>
      <c r="G12" s="579"/>
      <c r="H12" s="579"/>
      <c r="I12" s="579"/>
      <c r="J12" s="463" t="s">
        <v>298</v>
      </c>
      <c r="K12" s="461" t="s">
        <v>560</v>
      </c>
      <c r="L12" s="461" t="s">
        <v>560</v>
      </c>
      <c r="M12" s="461"/>
      <c r="N12" s="461"/>
      <c r="O12" s="246" t="s">
        <v>4</v>
      </c>
      <c r="P12" s="380"/>
      <c r="Q12" s="380"/>
      <c r="R12" s="380">
        <v>1</v>
      </c>
      <c r="S12" s="380"/>
      <c r="T12" s="380"/>
      <c r="U12" s="380"/>
      <c r="V12" s="247"/>
      <c r="W12" s="247"/>
      <c r="X12" s="247"/>
      <c r="Y12" s="247"/>
      <c r="Z12" s="247"/>
      <c r="AA12" s="247"/>
      <c r="AB12" s="248">
        <f t="shared" si="0"/>
        <v>1</v>
      </c>
      <c r="AC12" s="249">
        <f>(AB13/AB12)*100</f>
        <v>0</v>
      </c>
      <c r="AD12" s="250"/>
    </row>
    <row r="13" spans="1:30" s="244" customFormat="1" ht="15.75" customHeight="1" thickBot="1" x14ac:dyDescent="0.25">
      <c r="A13" s="597"/>
      <c r="B13" s="510"/>
      <c r="C13" s="471"/>
      <c r="D13" s="606"/>
      <c r="E13" s="582"/>
      <c r="F13" s="580"/>
      <c r="G13" s="580"/>
      <c r="H13" s="580"/>
      <c r="I13" s="580"/>
      <c r="J13" s="464"/>
      <c r="K13" s="462"/>
      <c r="L13" s="462"/>
      <c r="M13" s="462"/>
      <c r="N13" s="462"/>
      <c r="O13" s="246" t="s">
        <v>5</v>
      </c>
      <c r="P13" s="380"/>
      <c r="Q13" s="380"/>
      <c r="R13" s="380"/>
      <c r="S13" s="380"/>
      <c r="T13" s="380"/>
      <c r="U13" s="380"/>
      <c r="V13" s="247"/>
      <c r="W13" s="247"/>
      <c r="X13" s="247"/>
      <c r="Y13" s="247"/>
      <c r="Z13" s="247"/>
      <c r="AA13" s="247"/>
      <c r="AB13" s="248">
        <f t="shared" si="0"/>
        <v>0</v>
      </c>
      <c r="AC13" s="251"/>
      <c r="AD13" s="250"/>
    </row>
    <row r="14" spans="1:30" s="244" customFormat="1" ht="16.5" customHeight="1" x14ac:dyDescent="0.2">
      <c r="A14" s="597"/>
      <c r="B14" s="510"/>
      <c r="C14" s="287"/>
      <c r="D14" s="288"/>
      <c r="E14" s="581" t="s">
        <v>743</v>
      </c>
      <c r="F14" s="579"/>
      <c r="G14" s="579"/>
      <c r="H14" s="579"/>
      <c r="I14" s="579"/>
      <c r="J14" s="575" t="s">
        <v>298</v>
      </c>
      <c r="K14" s="461" t="s">
        <v>560</v>
      </c>
      <c r="L14" s="461" t="s">
        <v>560</v>
      </c>
      <c r="M14" s="461"/>
      <c r="N14" s="461"/>
      <c r="O14" s="246" t="s">
        <v>4</v>
      </c>
      <c r="P14" s="380">
        <v>1</v>
      </c>
      <c r="Q14" s="380"/>
      <c r="R14" s="380"/>
      <c r="S14" s="380"/>
      <c r="T14" s="380"/>
      <c r="U14" s="380"/>
      <c r="V14" s="247"/>
      <c r="W14" s="247"/>
      <c r="X14" s="247"/>
      <c r="Y14" s="247"/>
      <c r="Z14" s="247"/>
      <c r="AA14" s="247"/>
      <c r="AB14" s="248">
        <f t="shared" si="0"/>
        <v>1</v>
      </c>
      <c r="AC14" s="249">
        <f>+AB15/AB14*100</f>
        <v>0</v>
      </c>
      <c r="AD14" s="250"/>
    </row>
    <row r="15" spans="1:30" s="244" customFormat="1" ht="17.25" customHeight="1" x14ac:dyDescent="0.2">
      <c r="A15" s="597"/>
      <c r="B15" s="510"/>
      <c r="C15" s="287"/>
      <c r="D15" s="288"/>
      <c r="E15" s="582"/>
      <c r="F15" s="580"/>
      <c r="G15" s="580"/>
      <c r="H15" s="580"/>
      <c r="I15" s="580"/>
      <c r="J15" s="575"/>
      <c r="K15" s="462"/>
      <c r="L15" s="462"/>
      <c r="M15" s="462"/>
      <c r="N15" s="462"/>
      <c r="O15" s="246" t="s">
        <v>5</v>
      </c>
      <c r="P15" s="380"/>
      <c r="Q15" s="380"/>
      <c r="R15" s="380"/>
      <c r="S15" s="380"/>
      <c r="T15" s="380"/>
      <c r="U15" s="380"/>
      <c r="V15" s="247"/>
      <c r="W15" s="247"/>
      <c r="X15" s="247"/>
      <c r="Y15" s="247"/>
      <c r="Z15" s="247"/>
      <c r="AA15" s="247"/>
      <c r="AB15" s="248">
        <f t="shared" si="0"/>
        <v>0</v>
      </c>
      <c r="AC15" s="251"/>
      <c r="AD15" s="250"/>
    </row>
    <row r="16" spans="1:30" ht="18" customHeight="1" x14ac:dyDescent="0.2">
      <c r="A16" s="597"/>
      <c r="B16" s="510"/>
      <c r="C16" s="470" t="s">
        <v>564</v>
      </c>
      <c r="D16" s="472">
        <v>1</v>
      </c>
      <c r="E16" s="499" t="s">
        <v>562</v>
      </c>
      <c r="F16" s="570"/>
      <c r="G16" s="570"/>
      <c r="H16" s="570"/>
      <c r="I16" s="570"/>
      <c r="J16" s="463" t="s">
        <v>703</v>
      </c>
      <c r="K16" s="439" t="s">
        <v>560</v>
      </c>
      <c r="L16" s="439" t="s">
        <v>560</v>
      </c>
      <c r="M16" s="439" t="s">
        <v>560</v>
      </c>
      <c r="N16" s="439"/>
      <c r="O16" s="252" t="s">
        <v>4</v>
      </c>
      <c r="P16" s="381">
        <v>1</v>
      </c>
      <c r="Q16" s="381">
        <v>1</v>
      </c>
      <c r="R16" s="381">
        <v>1</v>
      </c>
      <c r="S16" s="381">
        <v>1</v>
      </c>
      <c r="T16" s="381">
        <v>1</v>
      </c>
      <c r="U16" s="381">
        <v>1</v>
      </c>
      <c r="V16" s="253">
        <v>1</v>
      </c>
      <c r="W16" s="253">
        <v>1</v>
      </c>
      <c r="X16" s="254">
        <v>1</v>
      </c>
      <c r="Y16" s="253">
        <v>1</v>
      </c>
      <c r="Z16" s="253">
        <v>1</v>
      </c>
      <c r="AA16" s="253">
        <v>1</v>
      </c>
      <c r="AB16" s="251">
        <f t="shared" ref="AB16:AB29" si="1">P16+Q16+R16+S16+T16+U16+V16+W16+X16+Y16+Z16+AA16</f>
        <v>12</v>
      </c>
      <c r="AC16" s="249">
        <f>(AB17/AB16)*100</f>
        <v>0</v>
      </c>
      <c r="AD16" s="255">
        <f>50-18</f>
        <v>32</v>
      </c>
    </row>
    <row r="17" spans="1:30" ht="15" customHeight="1" x14ac:dyDescent="0.2">
      <c r="A17" s="597"/>
      <c r="B17" s="510"/>
      <c r="C17" s="471"/>
      <c r="D17" s="473"/>
      <c r="E17" s="500"/>
      <c r="F17" s="571"/>
      <c r="G17" s="571"/>
      <c r="H17" s="571"/>
      <c r="I17" s="571"/>
      <c r="J17" s="464"/>
      <c r="K17" s="440"/>
      <c r="L17" s="440"/>
      <c r="M17" s="440"/>
      <c r="N17" s="440"/>
      <c r="O17" s="252" t="s">
        <v>5</v>
      </c>
      <c r="P17" s="381"/>
      <c r="Q17" s="381"/>
      <c r="R17" s="381"/>
      <c r="S17" s="381"/>
      <c r="T17" s="381"/>
      <c r="U17" s="381"/>
      <c r="V17" s="253"/>
      <c r="W17" s="253"/>
      <c r="X17" s="254"/>
      <c r="Y17" s="253"/>
      <c r="Z17" s="253"/>
      <c r="AA17" s="253"/>
      <c r="AB17" s="251">
        <f t="shared" si="1"/>
        <v>0</v>
      </c>
      <c r="AC17" s="251"/>
      <c r="AD17" s="255"/>
    </row>
    <row r="18" spans="1:30" s="312" customFormat="1" ht="18.75" customHeight="1" x14ac:dyDescent="0.2">
      <c r="A18" s="597"/>
      <c r="B18" s="510"/>
      <c r="C18" s="317"/>
      <c r="D18" s="333"/>
      <c r="E18" s="797" t="s">
        <v>783</v>
      </c>
      <c r="F18" s="451" t="s">
        <v>814</v>
      </c>
      <c r="G18" s="599">
        <v>360000</v>
      </c>
      <c r="H18" s="572"/>
      <c r="I18" s="451"/>
      <c r="J18" s="575" t="s">
        <v>298</v>
      </c>
      <c r="K18" s="439" t="s">
        <v>560</v>
      </c>
      <c r="L18" s="439" t="s">
        <v>560</v>
      </c>
      <c r="M18" s="439" t="s">
        <v>560</v>
      </c>
      <c r="N18" s="439"/>
      <c r="O18" s="252" t="s">
        <v>4</v>
      </c>
      <c r="P18" s="381"/>
      <c r="Q18" s="381"/>
      <c r="R18" s="381"/>
      <c r="S18" s="381">
        <v>1</v>
      </c>
      <c r="T18" s="381"/>
      <c r="U18" s="381"/>
      <c r="V18" s="253"/>
      <c r="W18" s="253"/>
      <c r="X18" s="254"/>
      <c r="Y18" s="253"/>
      <c r="Z18" s="253"/>
      <c r="AA18" s="253"/>
      <c r="AB18" s="251">
        <f t="shared" ref="AB18:AB19" si="2">P18+Q18+R18+S18+T18+U18+V18+W18+X18+Y18+Z18+AA18</f>
        <v>1</v>
      </c>
      <c r="AC18" s="249">
        <f>(AB19/AB18)*100</f>
        <v>0</v>
      </c>
      <c r="AD18" s="255"/>
    </row>
    <row r="19" spans="1:30" s="312" customFormat="1" ht="16.5" customHeight="1" x14ac:dyDescent="0.2">
      <c r="A19" s="597"/>
      <c r="B19" s="510"/>
      <c r="C19" s="317"/>
      <c r="D19" s="333"/>
      <c r="E19" s="500"/>
      <c r="F19" s="452"/>
      <c r="G19" s="600"/>
      <c r="H19" s="452"/>
      <c r="I19" s="452"/>
      <c r="J19" s="575"/>
      <c r="K19" s="440"/>
      <c r="L19" s="440"/>
      <c r="M19" s="440"/>
      <c r="N19" s="440"/>
      <c r="O19" s="252" t="s">
        <v>5</v>
      </c>
      <c r="P19" s="381"/>
      <c r="Q19" s="381"/>
      <c r="R19" s="381"/>
      <c r="S19" s="381"/>
      <c r="T19" s="381"/>
      <c r="U19" s="381"/>
      <c r="V19" s="253"/>
      <c r="W19" s="253"/>
      <c r="X19" s="254"/>
      <c r="Y19" s="253"/>
      <c r="Z19" s="253"/>
      <c r="AA19" s="253"/>
      <c r="AB19" s="251">
        <f t="shared" si="2"/>
        <v>0</v>
      </c>
      <c r="AC19" s="251"/>
      <c r="AD19" s="255"/>
    </row>
    <row r="20" spans="1:30" s="257" customFormat="1" ht="21" customHeight="1" x14ac:dyDescent="0.2">
      <c r="A20" s="597"/>
      <c r="B20" s="510"/>
      <c r="C20" s="509" t="s">
        <v>564</v>
      </c>
      <c r="D20" s="472">
        <v>1</v>
      </c>
      <c r="E20" s="474" t="s">
        <v>689</v>
      </c>
      <c r="F20" s="476"/>
      <c r="G20" s="617"/>
      <c r="H20" s="476"/>
      <c r="I20" s="352"/>
      <c r="J20" s="573" t="s">
        <v>704</v>
      </c>
      <c r="K20" s="439" t="s">
        <v>560</v>
      </c>
      <c r="L20" s="439" t="s">
        <v>560</v>
      </c>
      <c r="M20" s="439"/>
      <c r="N20" s="439"/>
      <c r="O20" s="256" t="s">
        <v>4</v>
      </c>
      <c r="P20" s="381"/>
      <c r="Q20" s="381"/>
      <c r="R20" s="381">
        <v>1</v>
      </c>
      <c r="S20" s="381"/>
      <c r="T20" s="381"/>
      <c r="U20" s="381"/>
      <c r="V20" s="253"/>
      <c r="W20" s="253"/>
      <c r="X20" s="254"/>
      <c r="Y20" s="253">
        <v>1</v>
      </c>
      <c r="Z20" s="253"/>
      <c r="AA20" s="253"/>
      <c r="AB20" s="251">
        <f t="shared" si="1"/>
        <v>2</v>
      </c>
      <c r="AC20" s="249">
        <f>(AB21/AB20)*100</f>
        <v>0</v>
      </c>
      <c r="AD20" s="255"/>
    </row>
    <row r="21" spans="1:30" s="257" customFormat="1" ht="17.25" customHeight="1" thickBot="1" x14ac:dyDescent="0.25">
      <c r="A21" s="597"/>
      <c r="B21" s="510"/>
      <c r="C21" s="473"/>
      <c r="D21" s="511"/>
      <c r="E21" s="475"/>
      <c r="F21" s="477"/>
      <c r="G21" s="477"/>
      <c r="H21" s="477"/>
      <c r="I21" s="346"/>
      <c r="J21" s="574"/>
      <c r="K21" s="440"/>
      <c r="L21" s="440"/>
      <c r="M21" s="440"/>
      <c r="N21" s="440"/>
      <c r="O21" s="256" t="s">
        <v>5</v>
      </c>
      <c r="P21" s="381"/>
      <c r="Q21" s="381"/>
      <c r="R21" s="381"/>
      <c r="S21" s="381"/>
      <c r="T21" s="381"/>
      <c r="U21" s="381"/>
      <c r="V21" s="253"/>
      <c r="W21" s="253"/>
      <c r="X21" s="254"/>
      <c r="Y21" s="253"/>
      <c r="Z21" s="253"/>
      <c r="AA21" s="253"/>
      <c r="AB21" s="251">
        <f t="shared" si="1"/>
        <v>0</v>
      </c>
      <c r="AC21" s="251"/>
      <c r="AD21" s="255"/>
    </row>
    <row r="22" spans="1:30" ht="18.75" customHeight="1" x14ac:dyDescent="0.2">
      <c r="A22" s="597"/>
      <c r="B22" s="510"/>
      <c r="C22" s="470" t="s">
        <v>564</v>
      </c>
      <c r="D22" s="490">
        <v>1</v>
      </c>
      <c r="E22" s="615" t="s">
        <v>717</v>
      </c>
      <c r="F22" s="601"/>
      <c r="G22" s="601"/>
      <c r="H22" s="601"/>
      <c r="I22" s="601"/>
      <c r="J22" s="463" t="s">
        <v>39</v>
      </c>
      <c r="K22" s="439" t="s">
        <v>560</v>
      </c>
      <c r="L22" s="439" t="s">
        <v>560</v>
      </c>
      <c r="M22" s="439" t="s">
        <v>560</v>
      </c>
      <c r="N22" s="439"/>
      <c r="O22" s="258" t="s">
        <v>4</v>
      </c>
      <c r="P22" s="381"/>
      <c r="Q22" s="381"/>
      <c r="R22" s="381">
        <v>1</v>
      </c>
      <c r="S22" s="381"/>
      <c r="T22" s="381"/>
      <c r="U22" s="381"/>
      <c r="V22" s="253"/>
      <c r="W22" s="253"/>
      <c r="X22" s="254"/>
      <c r="Y22" s="253"/>
      <c r="Z22" s="253">
        <v>1</v>
      </c>
      <c r="AA22" s="253"/>
      <c r="AB22" s="251">
        <f t="shared" si="1"/>
        <v>2</v>
      </c>
      <c r="AC22" s="249">
        <f>(AB23/AB22)*100</f>
        <v>0</v>
      </c>
      <c r="AD22" s="255"/>
    </row>
    <row r="23" spans="1:30" ht="15.75" customHeight="1" x14ac:dyDescent="0.2">
      <c r="A23" s="597"/>
      <c r="B23" s="510"/>
      <c r="C23" s="471"/>
      <c r="D23" s="473"/>
      <c r="E23" s="616"/>
      <c r="F23" s="602"/>
      <c r="G23" s="602"/>
      <c r="H23" s="602"/>
      <c r="I23" s="602"/>
      <c r="J23" s="464"/>
      <c r="K23" s="440"/>
      <c r="L23" s="440"/>
      <c r="M23" s="440"/>
      <c r="N23" s="440"/>
      <c r="O23" s="258" t="s">
        <v>5</v>
      </c>
      <c r="P23" s="381"/>
      <c r="Q23" s="381"/>
      <c r="R23" s="381"/>
      <c r="S23" s="381"/>
      <c r="T23" s="381"/>
      <c r="U23" s="381"/>
      <c r="V23" s="253"/>
      <c r="W23" s="253"/>
      <c r="X23" s="254"/>
      <c r="Y23" s="253"/>
      <c r="Z23" s="253"/>
      <c r="AA23" s="253"/>
      <c r="AB23" s="251">
        <f t="shared" si="1"/>
        <v>0</v>
      </c>
      <c r="AC23" s="251"/>
      <c r="AD23" s="255"/>
    </row>
    <row r="24" spans="1:30" ht="19.5" customHeight="1" x14ac:dyDescent="0.2">
      <c r="A24" s="597"/>
      <c r="B24" s="510"/>
      <c r="C24" s="470" t="s">
        <v>564</v>
      </c>
      <c r="D24" s="603">
        <v>1</v>
      </c>
      <c r="E24" s="512" t="s">
        <v>563</v>
      </c>
      <c r="F24" s="481"/>
      <c r="G24" s="481"/>
      <c r="H24" s="481"/>
      <c r="I24" s="481"/>
      <c r="J24" s="463" t="s">
        <v>298</v>
      </c>
      <c r="K24" s="439" t="s">
        <v>560</v>
      </c>
      <c r="L24" s="439" t="s">
        <v>560</v>
      </c>
      <c r="M24" s="439"/>
      <c r="N24" s="439"/>
      <c r="O24" s="259" t="s">
        <v>4</v>
      </c>
      <c r="P24" s="381"/>
      <c r="Q24" s="381">
        <v>1</v>
      </c>
      <c r="R24" s="381"/>
      <c r="S24" s="381"/>
      <c r="T24" s="381"/>
      <c r="U24" s="381"/>
      <c r="V24" s="254"/>
      <c r="W24" s="254"/>
      <c r="X24" s="254"/>
      <c r="Y24" s="254"/>
      <c r="Z24" s="254"/>
      <c r="AA24" s="254"/>
      <c r="AB24" s="251">
        <f t="shared" si="1"/>
        <v>1</v>
      </c>
      <c r="AC24" s="249">
        <f>(AB25/AB24)*100</f>
        <v>0</v>
      </c>
      <c r="AD24" s="255"/>
    </row>
    <row r="25" spans="1:30" ht="14.25" customHeight="1" x14ac:dyDescent="0.2">
      <c r="A25" s="597"/>
      <c r="B25" s="471"/>
      <c r="C25" s="471"/>
      <c r="D25" s="604"/>
      <c r="E25" s="513"/>
      <c r="F25" s="482"/>
      <c r="G25" s="482"/>
      <c r="H25" s="482"/>
      <c r="I25" s="482"/>
      <c r="J25" s="464"/>
      <c r="K25" s="440"/>
      <c r="L25" s="440"/>
      <c r="M25" s="440"/>
      <c r="N25" s="440"/>
      <c r="O25" s="259" t="s">
        <v>5</v>
      </c>
      <c r="P25" s="381"/>
      <c r="Q25" s="381"/>
      <c r="R25" s="381"/>
      <c r="S25" s="381"/>
      <c r="T25" s="381"/>
      <c r="U25" s="381"/>
      <c r="V25" s="253"/>
      <c r="W25" s="253"/>
      <c r="X25" s="254"/>
      <c r="Y25" s="254"/>
      <c r="Z25" s="254"/>
      <c r="AA25" s="254"/>
      <c r="AB25" s="251">
        <f t="shared" si="1"/>
        <v>0</v>
      </c>
      <c r="AC25" s="251"/>
      <c r="AD25" s="255"/>
    </row>
    <row r="26" spans="1:30" s="312" customFormat="1" ht="17.25" customHeight="1" x14ac:dyDescent="0.2">
      <c r="A26" s="597"/>
      <c r="B26" s="313"/>
      <c r="C26" s="313"/>
      <c r="D26" s="314"/>
      <c r="E26" s="611" t="s">
        <v>681</v>
      </c>
      <c r="F26" s="336"/>
      <c r="G26" s="592"/>
      <c r="H26" s="336"/>
      <c r="I26" s="353"/>
      <c r="J26" s="463" t="s">
        <v>39</v>
      </c>
      <c r="K26" s="439" t="s">
        <v>560</v>
      </c>
      <c r="L26" s="439" t="s">
        <v>560</v>
      </c>
      <c r="M26" s="439" t="s">
        <v>560</v>
      </c>
      <c r="N26" s="439" t="s">
        <v>560</v>
      </c>
      <c r="O26" s="258" t="s">
        <v>4</v>
      </c>
      <c r="P26" s="381">
        <v>1</v>
      </c>
      <c r="Q26" s="381">
        <v>1</v>
      </c>
      <c r="R26" s="381">
        <v>1</v>
      </c>
      <c r="S26" s="381">
        <v>1</v>
      </c>
      <c r="T26" s="381">
        <v>1</v>
      </c>
      <c r="U26" s="381">
        <v>1</v>
      </c>
      <c r="V26" s="253">
        <v>1</v>
      </c>
      <c r="W26" s="253">
        <v>1</v>
      </c>
      <c r="X26" s="254">
        <v>1</v>
      </c>
      <c r="Y26" s="253">
        <v>1</v>
      </c>
      <c r="Z26" s="253">
        <v>1</v>
      </c>
      <c r="AA26" s="253">
        <v>1</v>
      </c>
      <c r="AB26" s="251">
        <f t="shared" si="1"/>
        <v>12</v>
      </c>
      <c r="AC26" s="249">
        <f>(AB27/AB26)*100</f>
        <v>0</v>
      </c>
      <c r="AD26" s="255"/>
    </row>
    <row r="27" spans="1:30" s="312" customFormat="1" ht="15.75" customHeight="1" x14ac:dyDescent="0.2">
      <c r="A27" s="598"/>
      <c r="B27" s="313"/>
      <c r="C27" s="313"/>
      <c r="D27" s="314"/>
      <c r="E27" s="612"/>
      <c r="F27" s="321"/>
      <c r="G27" s="593"/>
      <c r="H27" s="321"/>
      <c r="I27" s="321"/>
      <c r="J27" s="464"/>
      <c r="K27" s="440"/>
      <c r="L27" s="440"/>
      <c r="M27" s="440"/>
      <c r="N27" s="440"/>
      <c r="O27" s="258" t="s">
        <v>5</v>
      </c>
      <c r="P27" s="381"/>
      <c r="Q27" s="381"/>
      <c r="R27" s="381"/>
      <c r="S27" s="381"/>
      <c r="T27" s="381"/>
      <c r="U27" s="381"/>
      <c r="V27" s="253"/>
      <c r="W27" s="253"/>
      <c r="X27" s="254"/>
      <c r="Y27" s="254"/>
      <c r="Z27" s="254"/>
      <c r="AA27" s="254"/>
      <c r="AB27" s="251">
        <f t="shared" si="1"/>
        <v>0</v>
      </c>
      <c r="AC27" s="251"/>
      <c r="AD27" s="255"/>
    </row>
    <row r="28" spans="1:30" ht="17.25" customHeight="1" x14ac:dyDescent="0.2">
      <c r="A28" s="621" t="s">
        <v>684</v>
      </c>
      <c r="B28" s="470" t="s">
        <v>690</v>
      </c>
      <c r="C28" s="470" t="s">
        <v>564</v>
      </c>
      <c r="D28" s="472">
        <v>1</v>
      </c>
      <c r="E28" s="611" t="s">
        <v>724</v>
      </c>
      <c r="F28" s="336"/>
      <c r="G28" s="592"/>
      <c r="H28" s="336"/>
      <c r="I28" s="353"/>
      <c r="J28" s="463" t="s">
        <v>39</v>
      </c>
      <c r="K28" s="439" t="s">
        <v>560</v>
      </c>
      <c r="L28" s="439" t="s">
        <v>560</v>
      </c>
      <c r="M28" s="439"/>
      <c r="N28" s="439"/>
      <c r="O28" s="258" t="s">
        <v>4</v>
      </c>
      <c r="P28" s="381">
        <v>1</v>
      </c>
      <c r="Q28" s="381">
        <v>1</v>
      </c>
      <c r="R28" s="381">
        <v>1</v>
      </c>
      <c r="S28" s="381">
        <v>1</v>
      </c>
      <c r="T28" s="381">
        <v>1</v>
      </c>
      <c r="U28" s="381">
        <v>1</v>
      </c>
      <c r="V28" s="253">
        <v>1</v>
      </c>
      <c r="W28" s="253">
        <v>1</v>
      </c>
      <c r="X28" s="254">
        <v>1</v>
      </c>
      <c r="Y28" s="254">
        <v>1</v>
      </c>
      <c r="Z28" s="254">
        <v>1</v>
      </c>
      <c r="AA28" s="254">
        <v>1</v>
      </c>
      <c r="AB28" s="251">
        <f t="shared" si="1"/>
        <v>12</v>
      </c>
      <c r="AC28" s="249">
        <f>(AB29/AB28)*100</f>
        <v>0</v>
      </c>
      <c r="AD28" s="255"/>
    </row>
    <row r="29" spans="1:30" ht="18" customHeight="1" x14ac:dyDescent="0.2">
      <c r="A29" s="622"/>
      <c r="B29" s="510"/>
      <c r="C29" s="471"/>
      <c r="D29" s="473"/>
      <c r="E29" s="612"/>
      <c r="F29" s="321"/>
      <c r="G29" s="593"/>
      <c r="H29" s="321"/>
      <c r="I29" s="321"/>
      <c r="J29" s="464"/>
      <c r="K29" s="440"/>
      <c r="L29" s="440"/>
      <c r="M29" s="440"/>
      <c r="N29" s="440"/>
      <c r="O29" s="258" t="s">
        <v>5</v>
      </c>
      <c r="P29" s="381"/>
      <c r="Q29" s="381"/>
      <c r="R29" s="381"/>
      <c r="S29" s="381"/>
      <c r="T29" s="381"/>
      <c r="U29" s="381"/>
      <c r="V29" s="253"/>
      <c r="W29" s="253"/>
      <c r="X29" s="254"/>
      <c r="Y29" s="254"/>
      <c r="Z29" s="254"/>
      <c r="AA29" s="254"/>
      <c r="AB29" s="251">
        <f t="shared" si="1"/>
        <v>0</v>
      </c>
      <c r="AC29" s="251"/>
      <c r="AD29" s="255"/>
    </row>
    <row r="30" spans="1:30" ht="17.25" customHeight="1" x14ac:dyDescent="0.2">
      <c r="A30" s="622"/>
      <c r="B30" s="510"/>
      <c r="C30" s="470" t="s">
        <v>564</v>
      </c>
      <c r="D30" s="472">
        <v>2</v>
      </c>
      <c r="E30" s="370" t="s">
        <v>784</v>
      </c>
      <c r="F30" s="370"/>
      <c r="G30" s="370"/>
      <c r="H30" s="370"/>
      <c r="I30" s="370"/>
      <c r="J30" s="613" t="s">
        <v>784</v>
      </c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4"/>
      <c r="AD30" s="255"/>
    </row>
    <row r="31" spans="1:30" ht="30.75" customHeight="1" x14ac:dyDescent="0.2">
      <c r="A31" s="622"/>
      <c r="B31" s="510"/>
      <c r="C31" s="471"/>
      <c r="D31" s="473"/>
      <c r="E31" s="455" t="s">
        <v>753</v>
      </c>
      <c r="F31" s="458" t="s">
        <v>756</v>
      </c>
      <c r="G31" s="608">
        <v>3500000</v>
      </c>
      <c r="H31" s="458" t="s">
        <v>757</v>
      </c>
      <c r="I31" s="608">
        <v>10500000</v>
      </c>
      <c r="J31" s="463" t="s">
        <v>39</v>
      </c>
      <c r="K31" s="439" t="s">
        <v>560</v>
      </c>
      <c r="L31" s="439" t="s">
        <v>560</v>
      </c>
      <c r="M31" s="439" t="s">
        <v>560</v>
      </c>
      <c r="N31" s="439"/>
      <c r="O31" s="258" t="s">
        <v>4</v>
      </c>
      <c r="P31" s="382"/>
      <c r="Q31" s="382">
        <v>1</v>
      </c>
      <c r="R31" s="382"/>
      <c r="S31" s="382">
        <v>1</v>
      </c>
      <c r="T31" s="382"/>
      <c r="U31" s="382">
        <v>1</v>
      </c>
      <c r="V31" s="251"/>
      <c r="W31" s="251">
        <v>1</v>
      </c>
      <c r="X31" s="402"/>
      <c r="Y31" s="251">
        <v>1</v>
      </c>
      <c r="Z31" s="251"/>
      <c r="AA31" s="251">
        <v>1</v>
      </c>
      <c r="AB31" s="251">
        <f t="shared" ref="AB31:AB36" si="3">P31+Q31+R31+S31+T31+U31+V31+W31+X31+Y31+Z31+AA31</f>
        <v>6</v>
      </c>
      <c r="AC31" s="249">
        <f>(AB32/AB31)*100</f>
        <v>0</v>
      </c>
      <c r="AD31" s="255"/>
    </row>
    <row r="32" spans="1:30" ht="27.75" customHeight="1" x14ac:dyDescent="0.2">
      <c r="A32" s="622"/>
      <c r="B32" s="510"/>
      <c r="C32" s="369" t="s">
        <v>726</v>
      </c>
      <c r="D32" s="370"/>
      <c r="E32" s="456"/>
      <c r="F32" s="607"/>
      <c r="G32" s="609"/>
      <c r="H32" s="607"/>
      <c r="I32" s="609"/>
      <c r="J32" s="464"/>
      <c r="K32" s="440"/>
      <c r="L32" s="440"/>
      <c r="M32" s="440"/>
      <c r="N32" s="440"/>
      <c r="O32" s="258" t="s">
        <v>5</v>
      </c>
      <c r="P32" s="382"/>
      <c r="Q32" s="382"/>
      <c r="R32" s="382"/>
      <c r="S32" s="382"/>
      <c r="T32" s="382"/>
      <c r="U32" s="382"/>
      <c r="V32" s="251"/>
      <c r="W32" s="251"/>
      <c r="X32" s="402"/>
      <c r="Y32" s="251"/>
      <c r="Z32" s="251"/>
      <c r="AA32" s="251"/>
      <c r="AB32" s="251">
        <f t="shared" si="3"/>
        <v>0</v>
      </c>
      <c r="AC32" s="251"/>
      <c r="AD32" s="255"/>
    </row>
    <row r="33" spans="1:30" ht="30.75" customHeight="1" x14ac:dyDescent="0.2">
      <c r="A33" s="622"/>
      <c r="B33" s="510"/>
      <c r="C33" s="470" t="s">
        <v>564</v>
      </c>
      <c r="D33" s="491">
        <v>1</v>
      </c>
      <c r="E33" s="798" t="s">
        <v>744</v>
      </c>
      <c r="F33" s="607"/>
      <c r="G33" s="609"/>
      <c r="H33" s="607"/>
      <c r="I33" s="609"/>
      <c r="J33" s="463" t="s">
        <v>686</v>
      </c>
      <c r="K33" s="439" t="s">
        <v>560</v>
      </c>
      <c r="L33" s="439" t="s">
        <v>560</v>
      </c>
      <c r="M33" s="439"/>
      <c r="N33" s="439"/>
      <c r="O33" s="259" t="s">
        <v>4</v>
      </c>
      <c r="P33" s="382"/>
      <c r="Q33" s="382"/>
      <c r="R33" s="382"/>
      <c r="S33" s="382">
        <v>1</v>
      </c>
      <c r="T33" s="382"/>
      <c r="U33" s="382"/>
      <c r="V33" s="251"/>
      <c r="W33" s="251"/>
      <c r="X33" s="402">
        <v>1</v>
      </c>
      <c r="Y33" s="251">
        <v>1</v>
      </c>
      <c r="Z33" s="251"/>
      <c r="AA33" s="251"/>
      <c r="AB33" s="251">
        <f t="shared" si="3"/>
        <v>3</v>
      </c>
      <c r="AC33" s="249">
        <f>(AB34/AB33)*100</f>
        <v>0</v>
      </c>
      <c r="AD33" s="255"/>
    </row>
    <row r="34" spans="1:30" ht="25.5" customHeight="1" x14ac:dyDescent="0.2">
      <c r="A34" s="622"/>
      <c r="B34" s="510"/>
      <c r="C34" s="471"/>
      <c r="D34" s="492"/>
      <c r="E34" s="799"/>
      <c r="F34" s="459"/>
      <c r="G34" s="610"/>
      <c r="H34" s="459"/>
      <c r="I34" s="610"/>
      <c r="J34" s="464"/>
      <c r="K34" s="440"/>
      <c r="L34" s="440"/>
      <c r="M34" s="440"/>
      <c r="N34" s="440"/>
      <c r="O34" s="259" t="s">
        <v>5</v>
      </c>
      <c r="P34" s="382"/>
      <c r="Q34" s="382"/>
      <c r="R34" s="382"/>
      <c r="S34" s="382"/>
      <c r="T34" s="382"/>
      <c r="U34" s="382"/>
      <c r="V34" s="251"/>
      <c r="W34" s="251"/>
      <c r="X34" s="402"/>
      <c r="Y34" s="251"/>
      <c r="Z34" s="251"/>
      <c r="AA34" s="251"/>
      <c r="AB34" s="251">
        <f t="shared" si="3"/>
        <v>0</v>
      </c>
      <c r="AC34" s="251"/>
      <c r="AD34" s="255"/>
    </row>
    <row r="35" spans="1:30" ht="33" customHeight="1" x14ac:dyDescent="0.2">
      <c r="A35" s="622"/>
      <c r="B35" s="510"/>
      <c r="C35" s="470" t="s">
        <v>564</v>
      </c>
      <c r="D35" s="491">
        <v>1</v>
      </c>
      <c r="E35" s="455" t="s">
        <v>788</v>
      </c>
      <c r="F35" s="479"/>
      <c r="G35" s="479"/>
      <c r="H35" s="479"/>
      <c r="I35" s="479"/>
      <c r="J35" s="463" t="s">
        <v>687</v>
      </c>
      <c r="K35" s="439" t="s">
        <v>560</v>
      </c>
      <c r="L35" s="439" t="s">
        <v>560</v>
      </c>
      <c r="M35" s="439"/>
      <c r="N35" s="439"/>
      <c r="O35" s="259" t="s">
        <v>4</v>
      </c>
      <c r="P35" s="382"/>
      <c r="Q35" s="382"/>
      <c r="R35" s="382"/>
      <c r="S35" s="382"/>
      <c r="T35" s="382"/>
      <c r="U35" s="382">
        <v>1</v>
      </c>
      <c r="V35" s="251"/>
      <c r="W35" s="251"/>
      <c r="X35" s="402"/>
      <c r="Y35" s="251"/>
      <c r="Z35" s="251"/>
      <c r="AA35" s="251"/>
      <c r="AB35" s="251">
        <f t="shared" si="3"/>
        <v>1</v>
      </c>
      <c r="AC35" s="249">
        <f>(AB36/AB35)*100</f>
        <v>0</v>
      </c>
      <c r="AD35" s="255"/>
    </row>
    <row r="36" spans="1:30" ht="31.5" customHeight="1" x14ac:dyDescent="0.2">
      <c r="A36" s="622"/>
      <c r="B36" s="510"/>
      <c r="C36" s="471"/>
      <c r="D36" s="492"/>
      <c r="E36" s="456"/>
      <c r="F36" s="480"/>
      <c r="G36" s="480"/>
      <c r="H36" s="480"/>
      <c r="I36" s="480"/>
      <c r="J36" s="464"/>
      <c r="K36" s="440"/>
      <c r="L36" s="440"/>
      <c r="M36" s="440"/>
      <c r="N36" s="440"/>
      <c r="O36" s="259" t="s">
        <v>5</v>
      </c>
      <c r="P36" s="382"/>
      <c r="Q36" s="382"/>
      <c r="R36" s="382"/>
      <c r="S36" s="382"/>
      <c r="T36" s="382"/>
      <c r="U36" s="382"/>
      <c r="V36" s="251"/>
      <c r="W36" s="251"/>
      <c r="X36" s="402"/>
      <c r="Y36" s="251"/>
      <c r="Z36" s="251"/>
      <c r="AA36" s="251"/>
      <c r="AB36" s="251">
        <f t="shared" si="3"/>
        <v>0</v>
      </c>
      <c r="AC36" s="251"/>
      <c r="AD36" s="255"/>
    </row>
    <row r="37" spans="1:30" s="312" customFormat="1" ht="31.5" customHeight="1" x14ac:dyDescent="0.2">
      <c r="A37" s="622"/>
      <c r="B37" s="510"/>
      <c r="C37" s="395"/>
      <c r="D37" s="289"/>
      <c r="E37" s="479" t="s">
        <v>807</v>
      </c>
      <c r="F37" s="412"/>
      <c r="G37" s="412"/>
      <c r="H37" s="412"/>
      <c r="I37" s="412"/>
      <c r="J37" s="463" t="s">
        <v>298</v>
      </c>
      <c r="K37" s="394"/>
      <c r="L37" s="394"/>
      <c r="M37" s="394"/>
      <c r="N37" s="394"/>
      <c r="O37" s="259" t="s">
        <v>4</v>
      </c>
      <c r="P37" s="413">
        <v>1</v>
      </c>
      <c r="Q37" s="413"/>
      <c r="R37" s="413"/>
      <c r="S37" s="413"/>
      <c r="T37" s="413"/>
      <c r="U37" s="413"/>
      <c r="V37" s="414"/>
      <c r="W37" s="414"/>
      <c r="X37" s="415"/>
      <c r="Y37" s="414"/>
      <c r="Z37" s="414"/>
      <c r="AA37" s="414"/>
      <c r="AB37" s="414">
        <f>SUM(P37:AA37)</f>
        <v>1</v>
      </c>
      <c r="AC37" s="414">
        <f>(AB38/AB37)*100</f>
        <v>0</v>
      </c>
      <c r="AD37" s="255"/>
    </row>
    <row r="38" spans="1:30" s="312" customFormat="1" ht="31.5" customHeight="1" x14ac:dyDescent="0.2">
      <c r="A38" s="622"/>
      <c r="B38" s="510"/>
      <c r="C38" s="395"/>
      <c r="D38" s="289"/>
      <c r="E38" s="480"/>
      <c r="F38" s="412"/>
      <c r="G38" s="412"/>
      <c r="H38" s="412"/>
      <c r="I38" s="412"/>
      <c r="J38" s="464"/>
      <c r="K38" s="394"/>
      <c r="L38" s="394"/>
      <c r="M38" s="394"/>
      <c r="N38" s="394"/>
      <c r="O38" s="259" t="s">
        <v>5</v>
      </c>
      <c r="P38" s="413"/>
      <c r="Q38" s="413"/>
      <c r="R38" s="413"/>
      <c r="S38" s="413"/>
      <c r="T38" s="413"/>
      <c r="U38" s="413"/>
      <c r="V38" s="414"/>
      <c r="W38" s="414"/>
      <c r="X38" s="415"/>
      <c r="Y38" s="414"/>
      <c r="Z38" s="414"/>
      <c r="AA38" s="414"/>
      <c r="AB38" s="414">
        <f>SUM(P38:AA38)</f>
        <v>0</v>
      </c>
      <c r="AC38" s="414"/>
      <c r="AD38" s="255"/>
    </row>
    <row r="39" spans="1:30" ht="28.5" customHeight="1" x14ac:dyDescent="0.2">
      <c r="A39" s="622"/>
      <c r="B39" s="510"/>
      <c r="C39" s="470" t="s">
        <v>564</v>
      </c>
      <c r="D39" s="491">
        <v>1</v>
      </c>
      <c r="E39" s="455" t="s">
        <v>745</v>
      </c>
      <c r="F39" s="451" t="s">
        <v>763</v>
      </c>
      <c r="G39" s="453">
        <v>600000</v>
      </c>
      <c r="H39" s="406"/>
      <c r="I39" s="398"/>
      <c r="J39" s="463" t="s">
        <v>687</v>
      </c>
      <c r="K39" s="439"/>
      <c r="L39" s="439"/>
      <c r="M39" s="439"/>
      <c r="N39" s="439"/>
      <c r="O39" s="259" t="s">
        <v>4</v>
      </c>
      <c r="P39" s="382"/>
      <c r="Q39" s="382"/>
      <c r="R39" s="382"/>
      <c r="S39" s="382">
        <v>1</v>
      </c>
      <c r="T39" s="382"/>
      <c r="U39" s="382"/>
      <c r="V39" s="251"/>
      <c r="W39" s="251"/>
      <c r="X39" s="402"/>
      <c r="Y39" s="251"/>
      <c r="Z39" s="251"/>
      <c r="AA39" s="251"/>
      <c r="AB39" s="251">
        <f t="shared" ref="AB39:AB40" si="4">P39+Q39+R39+S39+T39+U39+V39+W39+X39+Y39+Z39+AA39</f>
        <v>1</v>
      </c>
      <c r="AC39" s="249">
        <f>(AB40/AB39)*100</f>
        <v>0</v>
      </c>
      <c r="AD39" s="255"/>
    </row>
    <row r="40" spans="1:30" ht="24.75" customHeight="1" x14ac:dyDescent="0.2">
      <c r="A40" s="622"/>
      <c r="B40" s="510"/>
      <c r="C40" s="471"/>
      <c r="D40" s="492"/>
      <c r="E40" s="456"/>
      <c r="F40" s="452"/>
      <c r="G40" s="454"/>
      <c r="H40" s="399"/>
      <c r="I40" s="399"/>
      <c r="J40" s="464"/>
      <c r="K40" s="440"/>
      <c r="L40" s="440"/>
      <c r="M40" s="440"/>
      <c r="N40" s="440"/>
      <c r="O40" s="259" t="s">
        <v>5</v>
      </c>
      <c r="P40" s="382"/>
      <c r="Q40" s="382"/>
      <c r="R40" s="382"/>
      <c r="S40" s="382"/>
      <c r="T40" s="382"/>
      <c r="U40" s="382"/>
      <c r="V40" s="251"/>
      <c r="W40" s="251"/>
      <c r="X40" s="402"/>
      <c r="Y40" s="251"/>
      <c r="Z40" s="251"/>
      <c r="AA40" s="251"/>
      <c r="AB40" s="251">
        <f t="shared" si="4"/>
        <v>0</v>
      </c>
      <c r="AC40" s="251"/>
      <c r="AD40" s="255"/>
    </row>
    <row r="41" spans="1:30" ht="21" customHeight="1" x14ac:dyDescent="0.2">
      <c r="A41" s="622"/>
      <c r="B41" s="510"/>
      <c r="C41" s="287"/>
      <c r="D41" s="289"/>
      <c r="E41" s="428" t="s">
        <v>789</v>
      </c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30"/>
      <c r="AD41" s="255"/>
    </row>
    <row r="42" spans="1:30" ht="32.25" customHeight="1" x14ac:dyDescent="0.2">
      <c r="A42" s="622"/>
      <c r="B42" s="510"/>
      <c r="C42" s="287"/>
      <c r="D42" s="289"/>
      <c r="E42" s="499" t="s">
        <v>791</v>
      </c>
      <c r="F42" s="451" t="s">
        <v>809</v>
      </c>
      <c r="G42" s="453">
        <v>520000</v>
      </c>
      <c r="H42" s="451" t="s">
        <v>778</v>
      </c>
      <c r="I42" s="453">
        <v>2800000</v>
      </c>
      <c r="J42" s="463" t="s">
        <v>688</v>
      </c>
      <c r="K42" s="439" t="s">
        <v>560</v>
      </c>
      <c r="L42" s="439"/>
      <c r="M42" s="439" t="s">
        <v>560</v>
      </c>
      <c r="N42" s="439" t="s">
        <v>560</v>
      </c>
      <c r="O42" s="259" t="s">
        <v>4</v>
      </c>
      <c r="P42" s="383"/>
      <c r="Q42" s="383"/>
      <c r="R42" s="383"/>
      <c r="S42" s="383"/>
      <c r="T42" s="383">
        <v>1</v>
      </c>
      <c r="U42" s="383"/>
      <c r="V42" s="230"/>
      <c r="W42" s="231"/>
      <c r="X42" s="268"/>
      <c r="Y42" s="230"/>
      <c r="Z42" s="231"/>
      <c r="AA42" s="232"/>
      <c r="AB42" s="230">
        <f t="shared" ref="AB42" si="5">P42+Q42+R42+S42+T42+U42+V42+W42+X42+Y42+Z42+AA42</f>
        <v>1</v>
      </c>
      <c r="AC42" s="233">
        <f>(AB43/AB42)*100</f>
        <v>0</v>
      </c>
      <c r="AD42" s="255"/>
    </row>
    <row r="43" spans="1:30" ht="27.75" customHeight="1" x14ac:dyDescent="0.2">
      <c r="A43" s="622"/>
      <c r="B43" s="510"/>
      <c r="C43" s="470" t="s">
        <v>564</v>
      </c>
      <c r="D43" s="485">
        <v>1</v>
      </c>
      <c r="E43" s="500"/>
      <c r="F43" s="452"/>
      <c r="G43" s="454"/>
      <c r="H43" s="452"/>
      <c r="I43" s="454"/>
      <c r="J43" s="464"/>
      <c r="K43" s="440"/>
      <c r="L43" s="440"/>
      <c r="M43" s="440"/>
      <c r="N43" s="440"/>
      <c r="O43" s="259" t="s">
        <v>5</v>
      </c>
      <c r="P43" s="383"/>
      <c r="Q43" s="383"/>
      <c r="R43" s="383"/>
      <c r="S43" s="383"/>
      <c r="T43" s="383"/>
      <c r="U43" s="383"/>
      <c r="V43" s="230"/>
      <c r="W43" s="231"/>
      <c r="X43" s="268"/>
      <c r="Y43" s="231"/>
      <c r="Z43" s="231"/>
      <c r="AA43" s="232"/>
      <c r="AB43" s="231">
        <f>SUM(P43:AA43)</f>
        <v>0</v>
      </c>
      <c r="AC43" s="232"/>
      <c r="AD43" s="255"/>
    </row>
    <row r="44" spans="1:30" ht="24.75" customHeight="1" x14ac:dyDescent="0.2">
      <c r="A44" s="622"/>
      <c r="B44" s="510"/>
      <c r="C44" s="471"/>
      <c r="D44" s="486"/>
      <c r="E44" s="800" t="s">
        <v>790</v>
      </c>
      <c r="F44" s="451" t="s">
        <v>763</v>
      </c>
      <c r="G44" s="453">
        <v>600000</v>
      </c>
      <c r="H44" s="451" t="s">
        <v>764</v>
      </c>
      <c r="I44" s="453">
        <v>2700000</v>
      </c>
      <c r="J44" s="334"/>
      <c r="K44" s="439" t="s">
        <v>560</v>
      </c>
      <c r="L44" s="439"/>
      <c r="M44" s="439" t="s">
        <v>560</v>
      </c>
      <c r="N44" s="439" t="s">
        <v>560</v>
      </c>
      <c r="O44" s="259" t="s">
        <v>4</v>
      </c>
      <c r="P44" s="383"/>
      <c r="Q44" s="383"/>
      <c r="R44" s="383">
        <v>1</v>
      </c>
      <c r="S44" s="383"/>
      <c r="T44" s="383"/>
      <c r="U44" s="383"/>
      <c r="V44" s="230"/>
      <c r="W44" s="231"/>
      <c r="X44" s="268"/>
      <c r="Y44" s="230"/>
      <c r="Z44" s="231"/>
      <c r="AA44" s="232"/>
      <c r="AB44" s="230">
        <f t="shared" ref="AB44" si="6">P44+Q44+R44+S44+T44+U44+V44+W44+X44+Y44+Z44+AA44</f>
        <v>1</v>
      </c>
      <c r="AC44" s="233">
        <f>(AB45/AB44)*100</f>
        <v>0</v>
      </c>
      <c r="AD44" s="255"/>
    </row>
    <row r="45" spans="1:30" ht="19.5" customHeight="1" x14ac:dyDescent="0.2">
      <c r="A45" s="622"/>
      <c r="B45" s="510"/>
      <c r="C45" s="300" t="s">
        <v>727</v>
      </c>
      <c r="D45" s="301"/>
      <c r="E45" s="500"/>
      <c r="F45" s="452"/>
      <c r="G45" s="454"/>
      <c r="H45" s="452"/>
      <c r="I45" s="454"/>
      <c r="J45" s="334"/>
      <c r="K45" s="440"/>
      <c r="L45" s="440"/>
      <c r="M45" s="440"/>
      <c r="N45" s="440"/>
      <c r="O45" s="259" t="s">
        <v>5</v>
      </c>
      <c r="P45" s="383"/>
      <c r="Q45" s="383"/>
      <c r="R45" s="383"/>
      <c r="S45" s="383"/>
      <c r="T45" s="383"/>
      <c r="U45" s="383"/>
      <c r="V45" s="230"/>
      <c r="W45" s="231"/>
      <c r="X45" s="268"/>
      <c r="Y45" s="231"/>
      <c r="Z45" s="231"/>
      <c r="AA45" s="232"/>
      <c r="AB45" s="231">
        <f>SUM(P45:AA45)</f>
        <v>0</v>
      </c>
      <c r="AC45" s="232"/>
      <c r="AD45" s="255"/>
    </row>
    <row r="46" spans="1:30" s="312" customFormat="1" ht="17.25" customHeight="1" x14ac:dyDescent="0.2">
      <c r="A46" s="622"/>
      <c r="B46" s="510"/>
      <c r="C46" s="348"/>
      <c r="D46" s="301"/>
      <c r="E46" s="499" t="s">
        <v>792</v>
      </c>
      <c r="F46" s="451" t="s">
        <v>771</v>
      </c>
      <c r="G46" s="453">
        <v>655000</v>
      </c>
      <c r="H46" s="451" t="s">
        <v>772</v>
      </c>
      <c r="I46" s="453">
        <v>2610000</v>
      </c>
      <c r="J46" s="463" t="s">
        <v>298</v>
      </c>
      <c r="K46" s="439" t="s">
        <v>560</v>
      </c>
      <c r="L46" s="439" t="s">
        <v>560</v>
      </c>
      <c r="M46" s="439" t="s">
        <v>560</v>
      </c>
      <c r="N46" s="439" t="s">
        <v>560</v>
      </c>
      <c r="O46" s="259" t="s">
        <v>4</v>
      </c>
      <c r="P46" s="383"/>
      <c r="Q46" s="383"/>
      <c r="R46" s="383">
        <v>1</v>
      </c>
      <c r="S46" s="383">
        <v>1</v>
      </c>
      <c r="T46" s="383"/>
      <c r="U46" s="383"/>
      <c r="V46" s="230"/>
      <c r="W46" s="230"/>
      <c r="X46" s="260"/>
      <c r="Y46" s="230">
        <v>1</v>
      </c>
      <c r="Z46" s="230">
        <v>1</v>
      </c>
      <c r="AA46" s="230"/>
      <c r="AB46" s="230">
        <f t="shared" ref="AB46:AB73" si="7">P46+Q46+R46+S46+T46+U46+V46+W46+X46+Y46+Z46+AA46</f>
        <v>4</v>
      </c>
      <c r="AC46" s="233">
        <f>(AB47/AB46)*100</f>
        <v>0</v>
      </c>
      <c r="AD46" s="255"/>
    </row>
    <row r="47" spans="1:30" s="312" customFormat="1" ht="16.5" customHeight="1" x14ac:dyDescent="0.2">
      <c r="A47" s="622"/>
      <c r="B47" s="510"/>
      <c r="C47" s="348"/>
      <c r="D47" s="301"/>
      <c r="E47" s="500"/>
      <c r="F47" s="452"/>
      <c r="G47" s="454"/>
      <c r="H47" s="452"/>
      <c r="I47" s="454"/>
      <c r="J47" s="464"/>
      <c r="K47" s="440"/>
      <c r="L47" s="440"/>
      <c r="M47" s="440"/>
      <c r="N47" s="440"/>
      <c r="O47" s="259" t="s">
        <v>5</v>
      </c>
      <c r="P47" s="383"/>
      <c r="Q47" s="383"/>
      <c r="R47" s="383"/>
      <c r="S47" s="383"/>
      <c r="T47" s="383"/>
      <c r="U47" s="383"/>
      <c r="V47" s="230"/>
      <c r="W47" s="231"/>
      <c r="X47" s="268"/>
      <c r="Y47" s="230"/>
      <c r="Z47" s="231"/>
      <c r="AA47" s="232"/>
      <c r="AB47" s="231">
        <f t="shared" si="7"/>
        <v>0</v>
      </c>
      <c r="AC47" s="232"/>
      <c r="AD47" s="255"/>
    </row>
    <row r="48" spans="1:30" ht="21.75" customHeight="1" x14ac:dyDescent="0.2">
      <c r="A48" s="622"/>
      <c r="B48" s="510"/>
      <c r="C48" s="470" t="s">
        <v>564</v>
      </c>
      <c r="D48" s="472">
        <v>1</v>
      </c>
      <c r="E48" s="499" t="s">
        <v>746</v>
      </c>
      <c r="F48" s="451"/>
      <c r="G48" s="396"/>
      <c r="H48" s="451"/>
      <c r="I48" s="396"/>
      <c r="J48" s="463" t="s">
        <v>298</v>
      </c>
      <c r="K48" s="439" t="s">
        <v>560</v>
      </c>
      <c r="L48" s="439" t="s">
        <v>560</v>
      </c>
      <c r="M48" s="439" t="s">
        <v>560</v>
      </c>
      <c r="N48" s="439" t="s">
        <v>560</v>
      </c>
      <c r="O48" s="259" t="s">
        <v>4</v>
      </c>
      <c r="P48" s="383"/>
      <c r="Q48" s="383"/>
      <c r="R48" s="383"/>
      <c r="S48" s="383"/>
      <c r="T48" s="383">
        <v>1</v>
      </c>
      <c r="U48" s="383"/>
      <c r="V48" s="230"/>
      <c r="W48" s="231"/>
      <c r="X48" s="268"/>
      <c r="Y48" s="230">
        <v>1</v>
      </c>
      <c r="Z48" s="231"/>
      <c r="AA48" s="232"/>
      <c r="AB48" s="230">
        <f t="shared" si="7"/>
        <v>2</v>
      </c>
      <c r="AC48" s="233">
        <f>(AB49/AB48)*100</f>
        <v>0</v>
      </c>
      <c r="AD48" s="255"/>
    </row>
    <row r="49" spans="1:30" ht="17.25" customHeight="1" x14ac:dyDescent="0.2">
      <c r="A49" s="622"/>
      <c r="B49" s="510"/>
      <c r="C49" s="471"/>
      <c r="D49" s="493"/>
      <c r="E49" s="500"/>
      <c r="F49" s="452"/>
      <c r="G49" s="397"/>
      <c r="H49" s="452"/>
      <c r="I49" s="397"/>
      <c r="J49" s="464"/>
      <c r="K49" s="440"/>
      <c r="L49" s="440"/>
      <c r="M49" s="440"/>
      <c r="N49" s="440"/>
      <c r="O49" s="259" t="s">
        <v>5</v>
      </c>
      <c r="P49" s="383"/>
      <c r="Q49" s="383"/>
      <c r="R49" s="383"/>
      <c r="S49" s="383"/>
      <c r="T49" s="383"/>
      <c r="U49" s="383"/>
      <c r="V49" s="230"/>
      <c r="W49" s="231"/>
      <c r="X49" s="268"/>
      <c r="Y49" s="230"/>
      <c r="Z49" s="231"/>
      <c r="AA49" s="232"/>
      <c r="AB49" s="231">
        <f t="shared" si="7"/>
        <v>0</v>
      </c>
      <c r="AC49" s="232"/>
      <c r="AD49" s="255"/>
    </row>
    <row r="50" spans="1:30" ht="18.75" customHeight="1" x14ac:dyDescent="0.2">
      <c r="A50" s="622"/>
      <c r="B50" s="510"/>
      <c r="C50" s="470" t="s">
        <v>564</v>
      </c>
      <c r="D50" s="485">
        <v>1</v>
      </c>
      <c r="E50" s="499" t="s">
        <v>566</v>
      </c>
      <c r="F50" s="335"/>
      <c r="G50" s="351"/>
      <c r="H50" s="335"/>
      <c r="I50" s="351"/>
      <c r="J50" s="463" t="s">
        <v>688</v>
      </c>
      <c r="K50" s="439" t="s">
        <v>560</v>
      </c>
      <c r="L50" s="439" t="s">
        <v>560</v>
      </c>
      <c r="M50" s="439"/>
      <c r="N50" s="439"/>
      <c r="O50" s="259" t="s">
        <v>4</v>
      </c>
      <c r="P50" s="383"/>
      <c r="Q50" s="383">
        <v>8</v>
      </c>
      <c r="R50" s="383">
        <v>8</v>
      </c>
      <c r="S50" s="383"/>
      <c r="T50" s="383">
        <v>8</v>
      </c>
      <c r="U50" s="383">
        <v>8</v>
      </c>
      <c r="V50" s="230"/>
      <c r="W50" s="230">
        <v>8</v>
      </c>
      <c r="X50" s="260">
        <v>8</v>
      </c>
      <c r="Y50" s="232"/>
      <c r="Z50" s="230">
        <v>8</v>
      </c>
      <c r="AA50" s="407">
        <v>8</v>
      </c>
      <c r="AB50" s="230">
        <f t="shared" si="7"/>
        <v>64</v>
      </c>
      <c r="AC50" s="233">
        <f>(AB51/AB50)*100</f>
        <v>0</v>
      </c>
      <c r="AD50" s="255"/>
    </row>
    <row r="51" spans="1:30" ht="14.25" customHeight="1" x14ac:dyDescent="0.2">
      <c r="A51" s="622"/>
      <c r="B51" s="510"/>
      <c r="C51" s="471"/>
      <c r="D51" s="486"/>
      <c r="E51" s="500"/>
      <c r="F51" s="400"/>
      <c r="G51" s="400"/>
      <c r="H51" s="400"/>
      <c r="I51" s="400"/>
      <c r="J51" s="464"/>
      <c r="K51" s="440"/>
      <c r="L51" s="440"/>
      <c r="M51" s="440"/>
      <c r="N51" s="440"/>
      <c r="O51" s="259" t="s">
        <v>5</v>
      </c>
      <c r="P51" s="383"/>
      <c r="Q51" s="383"/>
      <c r="R51" s="383"/>
      <c r="S51" s="383"/>
      <c r="T51" s="383"/>
      <c r="U51" s="383"/>
      <c r="V51" s="230"/>
      <c r="W51" s="231"/>
      <c r="X51" s="268"/>
      <c r="Y51" s="232"/>
      <c r="Z51" s="231"/>
      <c r="AA51" s="232"/>
      <c r="AB51" s="231">
        <f t="shared" si="7"/>
        <v>0</v>
      </c>
      <c r="AC51" s="232"/>
      <c r="AD51" s="255"/>
    </row>
    <row r="52" spans="1:30" ht="16.5" customHeight="1" x14ac:dyDescent="0.2">
      <c r="A52" s="622"/>
      <c r="B52" s="510"/>
      <c r="C52" s="287"/>
      <c r="D52" s="290"/>
      <c r="E52" s="428" t="s">
        <v>793</v>
      </c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302"/>
      <c r="AD52" s="255"/>
    </row>
    <row r="53" spans="1:30" ht="15" customHeight="1" x14ac:dyDescent="0.2">
      <c r="A53" s="622"/>
      <c r="B53" s="510"/>
      <c r="C53" s="287"/>
      <c r="D53" s="290"/>
      <c r="E53" s="801" t="s">
        <v>794</v>
      </c>
      <c r="F53" s="589" t="s">
        <v>755</v>
      </c>
      <c r="G53" s="453">
        <v>820000</v>
      </c>
      <c r="H53" s="589" t="s">
        <v>810</v>
      </c>
      <c r="I53" s="453">
        <v>1604000</v>
      </c>
      <c r="J53" s="463" t="s">
        <v>298</v>
      </c>
      <c r="K53" s="439" t="s">
        <v>560</v>
      </c>
      <c r="L53" s="439" t="s">
        <v>560</v>
      </c>
      <c r="M53" s="439" t="s">
        <v>560</v>
      </c>
      <c r="N53" s="439" t="s">
        <v>560</v>
      </c>
      <c r="O53" s="258" t="s">
        <v>4</v>
      </c>
      <c r="P53" s="383"/>
      <c r="Q53" s="383"/>
      <c r="R53" s="383"/>
      <c r="S53" s="383"/>
      <c r="T53" s="383"/>
      <c r="U53" s="383"/>
      <c r="V53" s="230"/>
      <c r="W53" s="230"/>
      <c r="X53" s="260"/>
      <c r="Y53" s="230">
        <v>1</v>
      </c>
      <c r="Z53" s="230"/>
      <c r="AA53" s="230"/>
      <c r="AB53" s="230">
        <f t="shared" si="7"/>
        <v>1</v>
      </c>
      <c r="AC53" s="233">
        <f>(AB54/AB53)*100</f>
        <v>0</v>
      </c>
      <c r="AD53" s="255"/>
    </row>
    <row r="54" spans="1:30" ht="15.75" customHeight="1" x14ac:dyDescent="0.2">
      <c r="A54" s="622"/>
      <c r="B54" s="510"/>
      <c r="C54" s="470" t="s">
        <v>564</v>
      </c>
      <c r="D54" s="472">
        <v>1</v>
      </c>
      <c r="E54" s="475"/>
      <c r="F54" s="519"/>
      <c r="G54" s="454"/>
      <c r="H54" s="519"/>
      <c r="I54" s="454"/>
      <c r="J54" s="464"/>
      <c r="K54" s="440"/>
      <c r="L54" s="440"/>
      <c r="M54" s="440"/>
      <c r="N54" s="440"/>
      <c r="O54" s="258" t="s">
        <v>5</v>
      </c>
      <c r="P54" s="383"/>
      <c r="Q54" s="383"/>
      <c r="R54" s="383"/>
      <c r="S54" s="383"/>
      <c r="T54" s="383"/>
      <c r="U54" s="383"/>
      <c r="V54" s="230"/>
      <c r="W54" s="230"/>
      <c r="X54" s="260"/>
      <c r="Y54" s="230"/>
      <c r="Z54" s="230"/>
      <c r="AA54" s="230"/>
      <c r="AB54" s="230">
        <f t="shared" si="7"/>
        <v>0</v>
      </c>
      <c r="AC54" s="230"/>
      <c r="AD54" s="255"/>
    </row>
    <row r="55" spans="1:30" ht="21" customHeight="1" x14ac:dyDescent="0.2">
      <c r="A55" s="622"/>
      <c r="B55" s="510"/>
      <c r="C55" s="471"/>
      <c r="D55" s="493"/>
      <c r="E55" s="474" t="s">
        <v>747</v>
      </c>
      <c r="F55" s="478"/>
      <c r="G55" s="478"/>
      <c r="H55" s="478"/>
      <c r="I55" s="478"/>
      <c r="J55" s="463" t="s">
        <v>298</v>
      </c>
      <c r="K55" s="439" t="s">
        <v>560</v>
      </c>
      <c r="L55" s="439" t="s">
        <v>560</v>
      </c>
      <c r="M55" s="439" t="s">
        <v>560</v>
      </c>
      <c r="N55" s="439" t="s">
        <v>560</v>
      </c>
      <c r="O55" s="258" t="s">
        <v>4</v>
      </c>
      <c r="P55" s="383"/>
      <c r="Q55" s="383"/>
      <c r="R55" s="383"/>
      <c r="S55" s="383"/>
      <c r="T55" s="383"/>
      <c r="U55" s="383"/>
      <c r="V55" s="230"/>
      <c r="W55" s="230"/>
      <c r="X55" s="260"/>
      <c r="Y55" s="230">
        <v>1</v>
      </c>
      <c r="Z55" s="230"/>
      <c r="AA55" s="230"/>
      <c r="AB55" s="230">
        <f t="shared" ref="AB55:AB60" si="8">P55+Q55+R55+S55+T55+U55+V55+W55+X55+Y55+Z55+AA55</f>
        <v>1</v>
      </c>
      <c r="AC55" s="233">
        <f>(AB56/AB55)*100</f>
        <v>0</v>
      </c>
      <c r="AD55" s="255"/>
    </row>
    <row r="56" spans="1:30" ht="18" customHeight="1" x14ac:dyDescent="0.2">
      <c r="A56" s="622"/>
      <c r="B56" s="510"/>
      <c r="C56" s="300" t="s">
        <v>728</v>
      </c>
      <c r="D56" s="301"/>
      <c r="E56" s="475"/>
      <c r="F56" s="478"/>
      <c r="G56" s="478"/>
      <c r="H56" s="478"/>
      <c r="I56" s="478"/>
      <c r="J56" s="620"/>
      <c r="K56" s="584"/>
      <c r="L56" s="584"/>
      <c r="M56" s="584"/>
      <c r="N56" s="584"/>
      <c r="O56" s="258" t="s">
        <v>5</v>
      </c>
      <c r="P56" s="383"/>
      <c r="Q56" s="383"/>
      <c r="R56" s="383"/>
      <c r="S56" s="383"/>
      <c r="T56" s="383"/>
      <c r="U56" s="383"/>
      <c r="V56" s="230"/>
      <c r="W56" s="230"/>
      <c r="X56" s="260"/>
      <c r="Y56" s="230"/>
      <c r="Z56" s="230"/>
      <c r="AA56" s="230"/>
      <c r="AB56" s="230">
        <f t="shared" si="8"/>
        <v>0</v>
      </c>
      <c r="AC56" s="230"/>
      <c r="AD56" s="255"/>
    </row>
    <row r="57" spans="1:30" ht="22.5" customHeight="1" x14ac:dyDescent="0.2">
      <c r="A57" s="622"/>
      <c r="B57" s="510"/>
      <c r="C57" s="470" t="s">
        <v>564</v>
      </c>
      <c r="D57" s="472">
        <v>1</v>
      </c>
      <c r="E57" s="800" t="s">
        <v>795</v>
      </c>
      <c r="F57" s="515" t="s">
        <v>760</v>
      </c>
      <c r="G57" s="451"/>
      <c r="H57" s="515" t="s">
        <v>761</v>
      </c>
      <c r="I57" s="453">
        <v>200000</v>
      </c>
      <c r="J57" s="620"/>
      <c r="K57" s="584"/>
      <c r="L57" s="584"/>
      <c r="M57" s="584"/>
      <c r="N57" s="584"/>
      <c r="O57" s="258" t="s">
        <v>4</v>
      </c>
      <c r="P57" s="383"/>
      <c r="Q57" s="383"/>
      <c r="R57" s="383"/>
      <c r="S57" s="383"/>
      <c r="T57" s="383"/>
      <c r="U57" s="383"/>
      <c r="V57" s="230"/>
      <c r="W57" s="230"/>
      <c r="X57" s="260"/>
      <c r="Y57" s="230">
        <v>1</v>
      </c>
      <c r="Z57" s="230"/>
      <c r="AA57" s="230"/>
      <c r="AB57" s="230">
        <f t="shared" si="8"/>
        <v>1</v>
      </c>
      <c r="AC57" s="233">
        <f>(AB58/AB57)*100</f>
        <v>0</v>
      </c>
      <c r="AD57" s="255"/>
    </row>
    <row r="58" spans="1:30" s="312" customFormat="1" ht="16.5" customHeight="1" x14ac:dyDescent="0.2">
      <c r="A58" s="622"/>
      <c r="B58" s="510"/>
      <c r="C58" s="510"/>
      <c r="D58" s="501"/>
      <c r="E58" s="500"/>
      <c r="F58" s="515"/>
      <c r="G58" s="452"/>
      <c r="H58" s="515"/>
      <c r="I58" s="454"/>
      <c r="J58" s="620"/>
      <c r="K58" s="584"/>
      <c r="L58" s="584"/>
      <c r="M58" s="584"/>
      <c r="N58" s="584"/>
      <c r="O58" s="258" t="s">
        <v>5</v>
      </c>
      <c r="P58" s="383"/>
      <c r="Q58" s="383"/>
      <c r="R58" s="383"/>
      <c r="S58" s="383"/>
      <c r="T58" s="383"/>
      <c r="U58" s="383"/>
      <c r="V58" s="230"/>
      <c r="W58" s="230"/>
      <c r="X58" s="260"/>
      <c r="Y58" s="230"/>
      <c r="Z58" s="230"/>
      <c r="AA58" s="230"/>
      <c r="AB58" s="230">
        <f t="shared" si="8"/>
        <v>0</v>
      </c>
      <c r="AC58" s="230"/>
      <c r="AD58" s="255"/>
    </row>
    <row r="59" spans="1:30" s="312" customFormat="1" ht="20.25" customHeight="1" x14ac:dyDescent="0.2">
      <c r="A59" s="622"/>
      <c r="B59" s="510"/>
      <c r="C59" s="510"/>
      <c r="D59" s="501"/>
      <c r="E59" s="800" t="s">
        <v>762</v>
      </c>
      <c r="F59" s="451"/>
      <c r="G59" s="451"/>
      <c r="H59" s="515" t="s">
        <v>765</v>
      </c>
      <c r="I59" s="453">
        <v>240000</v>
      </c>
      <c r="J59" s="620"/>
      <c r="K59" s="584"/>
      <c r="L59" s="584"/>
      <c r="M59" s="584"/>
      <c r="N59" s="584"/>
      <c r="O59" s="258" t="s">
        <v>4</v>
      </c>
      <c r="P59" s="383"/>
      <c r="Q59" s="383"/>
      <c r="R59" s="383"/>
      <c r="S59" s="383"/>
      <c r="T59" s="383"/>
      <c r="U59" s="383"/>
      <c r="V59" s="230"/>
      <c r="W59" s="230"/>
      <c r="X59" s="260"/>
      <c r="Y59" s="230"/>
      <c r="Z59" s="230">
        <v>1</v>
      </c>
      <c r="AA59" s="230"/>
      <c r="AB59" s="230">
        <f t="shared" si="8"/>
        <v>1</v>
      </c>
      <c r="AC59" s="233">
        <f>(AB60/AB59)*100</f>
        <v>0</v>
      </c>
      <c r="AD59" s="255"/>
    </row>
    <row r="60" spans="1:30" s="312" customFormat="1" ht="16.5" customHeight="1" x14ac:dyDescent="0.2">
      <c r="A60" s="622"/>
      <c r="B60" s="510"/>
      <c r="C60" s="510"/>
      <c r="D60" s="501"/>
      <c r="E60" s="500"/>
      <c r="F60" s="452"/>
      <c r="G60" s="452"/>
      <c r="H60" s="515"/>
      <c r="I60" s="454"/>
      <c r="J60" s="464"/>
      <c r="K60" s="440"/>
      <c r="L60" s="440"/>
      <c r="M60" s="440"/>
      <c r="N60" s="440"/>
      <c r="O60" s="258" t="s">
        <v>5</v>
      </c>
      <c r="P60" s="383"/>
      <c r="Q60" s="383"/>
      <c r="R60" s="383"/>
      <c r="S60" s="383"/>
      <c r="T60" s="383"/>
      <c r="U60" s="383"/>
      <c r="V60" s="230"/>
      <c r="W60" s="230"/>
      <c r="X60" s="260"/>
      <c r="Y60" s="230"/>
      <c r="Z60" s="230"/>
      <c r="AA60" s="230"/>
      <c r="AB60" s="230">
        <f t="shared" si="8"/>
        <v>0</v>
      </c>
      <c r="AC60" s="230"/>
      <c r="AD60" s="255"/>
    </row>
    <row r="61" spans="1:30" s="312" customFormat="1" ht="21.75" customHeight="1" x14ac:dyDescent="0.2">
      <c r="A61" s="622"/>
      <c r="B61" s="510"/>
      <c r="C61" s="510"/>
      <c r="D61" s="501"/>
      <c r="E61" s="428" t="s">
        <v>796</v>
      </c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30"/>
      <c r="AD61" s="255"/>
    </row>
    <row r="62" spans="1:30" ht="17.25" customHeight="1" x14ac:dyDescent="0.2">
      <c r="A62" s="622"/>
      <c r="B62" s="510"/>
      <c r="C62" s="471"/>
      <c r="D62" s="493"/>
      <c r="E62" s="455" t="s">
        <v>702</v>
      </c>
      <c r="F62" s="458" t="s">
        <v>774</v>
      </c>
      <c r="G62" s="453">
        <v>100000</v>
      </c>
      <c r="H62" s="458" t="s">
        <v>773</v>
      </c>
      <c r="I62" s="453">
        <v>620000</v>
      </c>
      <c r="J62" s="463" t="s">
        <v>298</v>
      </c>
      <c r="K62" s="439" t="s">
        <v>560</v>
      </c>
      <c r="L62" s="439" t="s">
        <v>560</v>
      </c>
      <c r="M62" s="439" t="s">
        <v>560</v>
      </c>
      <c r="N62" s="439" t="s">
        <v>560</v>
      </c>
      <c r="O62" s="258" t="s">
        <v>4</v>
      </c>
      <c r="P62" s="383"/>
      <c r="Q62" s="383"/>
      <c r="R62" s="383"/>
      <c r="S62" s="383"/>
      <c r="T62" s="383"/>
      <c r="U62" s="383"/>
      <c r="V62" s="230"/>
      <c r="W62" s="230"/>
      <c r="X62" s="260">
        <v>1</v>
      </c>
      <c r="Y62" s="230"/>
      <c r="Z62" s="230"/>
      <c r="AA62" s="230"/>
      <c r="AB62" s="230">
        <f t="shared" si="7"/>
        <v>1</v>
      </c>
      <c r="AC62" s="261">
        <f>(AB63/AB62)*100</f>
        <v>0</v>
      </c>
      <c r="AD62" s="255"/>
    </row>
    <row r="63" spans="1:30" ht="34.5" customHeight="1" x14ac:dyDescent="0.2">
      <c r="A63" s="622"/>
      <c r="B63" s="510"/>
      <c r="C63" s="291"/>
      <c r="D63" s="292"/>
      <c r="E63" s="456"/>
      <c r="F63" s="459"/>
      <c r="G63" s="454"/>
      <c r="H63" s="459"/>
      <c r="I63" s="454"/>
      <c r="J63" s="464"/>
      <c r="K63" s="440"/>
      <c r="L63" s="440"/>
      <c r="M63" s="440"/>
      <c r="N63" s="440"/>
      <c r="O63" s="258" t="s">
        <v>5</v>
      </c>
      <c r="P63" s="383"/>
      <c r="Q63" s="383"/>
      <c r="R63" s="383"/>
      <c r="S63" s="383"/>
      <c r="T63" s="383"/>
      <c r="U63" s="383"/>
      <c r="V63" s="230"/>
      <c r="W63" s="230"/>
      <c r="X63" s="260"/>
      <c r="Y63" s="230"/>
      <c r="Z63" s="230"/>
      <c r="AA63" s="230"/>
      <c r="AB63" s="230">
        <f t="shared" si="7"/>
        <v>0</v>
      </c>
      <c r="AC63" s="230"/>
      <c r="AD63" s="255"/>
    </row>
    <row r="64" spans="1:30" ht="30" customHeight="1" x14ac:dyDescent="0.2">
      <c r="A64" s="622"/>
      <c r="B64" s="510"/>
      <c r="C64" s="291"/>
      <c r="D64" s="292"/>
      <c r="E64" s="455" t="s">
        <v>720</v>
      </c>
      <c r="F64" s="458" t="s">
        <v>811</v>
      </c>
      <c r="G64" s="453">
        <v>3072000</v>
      </c>
      <c r="H64" s="458" t="s">
        <v>812</v>
      </c>
      <c r="I64" s="453">
        <v>17664000</v>
      </c>
      <c r="J64" s="463" t="s">
        <v>298</v>
      </c>
      <c r="K64" s="439" t="s">
        <v>560</v>
      </c>
      <c r="L64" s="439" t="s">
        <v>560</v>
      </c>
      <c r="M64" s="439" t="s">
        <v>560</v>
      </c>
      <c r="N64" s="439"/>
      <c r="O64" s="258" t="s">
        <v>4</v>
      </c>
      <c r="P64" s="383">
        <v>22</v>
      </c>
      <c r="Q64" s="383">
        <v>22</v>
      </c>
      <c r="R64" s="383">
        <v>22</v>
      </c>
      <c r="S64" s="383">
        <v>22</v>
      </c>
      <c r="T64" s="383">
        <v>22</v>
      </c>
      <c r="U64" s="383">
        <v>22</v>
      </c>
      <c r="V64" s="230">
        <v>22</v>
      </c>
      <c r="W64" s="230">
        <v>22</v>
      </c>
      <c r="X64" s="260">
        <v>22</v>
      </c>
      <c r="Y64" s="230">
        <v>22</v>
      </c>
      <c r="Z64" s="230">
        <v>22</v>
      </c>
      <c r="AA64" s="230">
        <v>22</v>
      </c>
      <c r="AB64" s="230">
        <f t="shared" si="7"/>
        <v>264</v>
      </c>
      <c r="AC64" s="261">
        <f>(AB65/AB64)*100</f>
        <v>0</v>
      </c>
      <c r="AD64" s="255"/>
    </row>
    <row r="65" spans="1:30" ht="26.25" customHeight="1" x14ac:dyDescent="0.2">
      <c r="A65" s="622"/>
      <c r="B65" s="510"/>
      <c r="C65" s="300" t="s">
        <v>729</v>
      </c>
      <c r="D65" s="301"/>
      <c r="E65" s="456"/>
      <c r="F65" s="459"/>
      <c r="G65" s="454"/>
      <c r="H65" s="459"/>
      <c r="I65" s="454"/>
      <c r="J65" s="464"/>
      <c r="K65" s="440"/>
      <c r="L65" s="440"/>
      <c r="M65" s="440"/>
      <c r="N65" s="440"/>
      <c r="O65" s="258" t="s">
        <v>5</v>
      </c>
      <c r="P65" s="383"/>
      <c r="Q65" s="383"/>
      <c r="R65" s="383"/>
      <c r="S65" s="383"/>
      <c r="T65" s="383"/>
      <c r="U65" s="383"/>
      <c r="V65" s="230"/>
      <c r="W65" s="230"/>
      <c r="X65" s="260"/>
      <c r="Y65" s="230"/>
      <c r="Z65" s="230"/>
      <c r="AA65" s="230"/>
      <c r="AB65" s="230">
        <f t="shared" si="7"/>
        <v>0</v>
      </c>
      <c r="AC65" s="230"/>
      <c r="AD65" s="255"/>
    </row>
    <row r="66" spans="1:30" ht="24.75" customHeight="1" x14ac:dyDescent="0.2">
      <c r="A66" s="622"/>
      <c r="B66" s="510"/>
      <c r="C66" s="470" t="s">
        <v>564</v>
      </c>
      <c r="D66" s="472">
        <v>1</v>
      </c>
      <c r="E66" s="455" t="s">
        <v>748</v>
      </c>
      <c r="F66" s="406"/>
      <c r="G66" s="398"/>
      <c r="H66" s="406"/>
      <c r="I66" s="398"/>
      <c r="J66" s="463" t="s">
        <v>298</v>
      </c>
      <c r="K66" s="439" t="s">
        <v>560</v>
      </c>
      <c r="L66" s="439" t="s">
        <v>560</v>
      </c>
      <c r="M66" s="439" t="s">
        <v>560</v>
      </c>
      <c r="N66" s="439"/>
      <c r="O66" s="258" t="s">
        <v>4</v>
      </c>
      <c r="P66" s="383"/>
      <c r="Q66" s="383"/>
      <c r="R66" s="383"/>
      <c r="S66" s="383"/>
      <c r="T66" s="383"/>
      <c r="U66" s="383"/>
      <c r="V66" s="230"/>
      <c r="W66" s="230"/>
      <c r="X66" s="260"/>
      <c r="Y66" s="230"/>
      <c r="Z66" s="230">
        <v>1</v>
      </c>
      <c r="AA66" s="230"/>
      <c r="AB66" s="230">
        <f t="shared" si="7"/>
        <v>1</v>
      </c>
      <c r="AC66" s="261">
        <f>(AB67/AB66)*100</f>
        <v>0</v>
      </c>
      <c r="AD66" s="255"/>
    </row>
    <row r="67" spans="1:30" ht="30.75" customHeight="1" x14ac:dyDescent="0.2">
      <c r="A67" s="622"/>
      <c r="B67" s="510"/>
      <c r="C67" s="471"/>
      <c r="D67" s="493"/>
      <c r="E67" s="456"/>
      <c r="F67" s="399"/>
      <c r="G67" s="399"/>
      <c r="H67" s="399"/>
      <c r="I67" s="399"/>
      <c r="J67" s="464"/>
      <c r="K67" s="440"/>
      <c r="L67" s="440"/>
      <c r="M67" s="440"/>
      <c r="N67" s="440"/>
      <c r="O67" s="258" t="s">
        <v>5</v>
      </c>
      <c r="P67" s="383"/>
      <c r="Q67" s="383"/>
      <c r="R67" s="383"/>
      <c r="S67" s="383"/>
      <c r="T67" s="383"/>
      <c r="U67" s="383"/>
      <c r="V67" s="230"/>
      <c r="W67" s="230"/>
      <c r="X67" s="260"/>
      <c r="Y67" s="230"/>
      <c r="Z67" s="230"/>
      <c r="AA67" s="230"/>
      <c r="AB67" s="230">
        <f t="shared" si="7"/>
        <v>0</v>
      </c>
      <c r="AC67" s="230"/>
      <c r="AD67" s="255"/>
    </row>
    <row r="68" spans="1:30" ht="21.75" customHeight="1" x14ac:dyDescent="0.2">
      <c r="A68" s="622"/>
      <c r="B68" s="510"/>
      <c r="C68" s="470" t="s">
        <v>564</v>
      </c>
      <c r="D68" s="472">
        <v>1</v>
      </c>
      <c r="E68" s="455" t="s">
        <v>692</v>
      </c>
      <c r="F68" s="337"/>
      <c r="G68" s="354"/>
      <c r="H68" s="337"/>
      <c r="I68" s="354"/>
      <c r="J68" s="463" t="s">
        <v>298</v>
      </c>
      <c r="K68" s="439" t="s">
        <v>560</v>
      </c>
      <c r="L68" s="439" t="s">
        <v>560</v>
      </c>
      <c r="M68" s="439" t="s">
        <v>560</v>
      </c>
      <c r="N68" s="439" t="s">
        <v>560</v>
      </c>
      <c r="O68" s="259" t="s">
        <v>4</v>
      </c>
      <c r="P68" s="383"/>
      <c r="Q68" s="383"/>
      <c r="R68" s="383"/>
      <c r="S68" s="383"/>
      <c r="T68" s="383"/>
      <c r="U68" s="383"/>
      <c r="V68" s="230"/>
      <c r="W68" s="230"/>
      <c r="X68" s="260">
        <v>1</v>
      </c>
      <c r="Y68" s="230"/>
      <c r="Z68" s="230"/>
      <c r="AA68" s="230"/>
      <c r="AB68" s="230">
        <f t="shared" si="7"/>
        <v>1</v>
      </c>
      <c r="AC68" s="261">
        <f>(AB69/AB68)*100</f>
        <v>0</v>
      </c>
      <c r="AD68" s="255"/>
    </row>
    <row r="69" spans="1:30" ht="18.75" customHeight="1" x14ac:dyDescent="0.2">
      <c r="A69" s="622"/>
      <c r="B69" s="510"/>
      <c r="C69" s="471"/>
      <c r="D69" s="493"/>
      <c r="E69" s="456"/>
      <c r="F69" s="331"/>
      <c r="G69" s="331"/>
      <c r="H69" s="331"/>
      <c r="I69" s="331"/>
      <c r="J69" s="464"/>
      <c r="K69" s="440"/>
      <c r="L69" s="440"/>
      <c r="M69" s="440"/>
      <c r="N69" s="440"/>
      <c r="O69" s="259" t="s">
        <v>5</v>
      </c>
      <c r="P69" s="383"/>
      <c r="Q69" s="383"/>
      <c r="R69" s="383"/>
      <c r="S69" s="383"/>
      <c r="T69" s="383"/>
      <c r="U69" s="383"/>
      <c r="V69" s="230"/>
      <c r="W69" s="230"/>
      <c r="X69" s="260"/>
      <c r="Y69" s="230"/>
      <c r="Z69" s="230"/>
      <c r="AA69" s="230"/>
      <c r="AB69" s="230">
        <f t="shared" si="7"/>
        <v>0</v>
      </c>
      <c r="AC69" s="230"/>
      <c r="AD69" s="255"/>
    </row>
    <row r="70" spans="1:30" ht="21.75" customHeight="1" x14ac:dyDescent="0.2">
      <c r="A70" s="622"/>
      <c r="B70" s="510"/>
      <c r="C70" s="287"/>
      <c r="D70" s="293"/>
      <c r="E70" s="457" t="s">
        <v>797</v>
      </c>
      <c r="F70" s="374"/>
      <c r="G70" s="374"/>
      <c r="H70" s="374"/>
      <c r="I70" s="374"/>
      <c r="J70" s="463" t="s">
        <v>298</v>
      </c>
      <c r="K70" s="373"/>
      <c r="L70" s="373"/>
      <c r="M70" s="373"/>
      <c r="N70" s="373"/>
      <c r="O70" s="259" t="s">
        <v>4</v>
      </c>
      <c r="P70" s="384"/>
      <c r="Q70" s="384"/>
      <c r="R70" s="384"/>
      <c r="S70" s="384"/>
      <c r="T70" s="384"/>
      <c r="U70" s="384"/>
      <c r="V70" s="311"/>
      <c r="W70" s="311"/>
      <c r="X70" s="403"/>
      <c r="Y70" s="311">
        <v>1</v>
      </c>
      <c r="Z70" s="311"/>
      <c r="AA70" s="311"/>
      <c r="AB70" s="230">
        <f t="shared" ref="AB70:AB71" si="9">P70+Q70+R70+S70+T70+U70+V70+W70+X70+Y70+Z70+AA70</f>
        <v>1</v>
      </c>
      <c r="AC70" s="261">
        <f>(AB71/AB70)*100</f>
        <v>0</v>
      </c>
      <c r="AD70" s="255"/>
    </row>
    <row r="71" spans="1:30" ht="21.75" customHeight="1" x14ac:dyDescent="0.2">
      <c r="A71" s="622"/>
      <c r="B71" s="510"/>
      <c r="C71" s="287"/>
      <c r="D71" s="293"/>
      <c r="E71" s="456"/>
      <c r="F71" s="374"/>
      <c r="G71" s="374"/>
      <c r="H71" s="374"/>
      <c r="I71" s="374"/>
      <c r="J71" s="464"/>
      <c r="K71" s="373"/>
      <c r="L71" s="373"/>
      <c r="M71" s="373"/>
      <c r="N71" s="373"/>
      <c r="O71" s="259" t="s">
        <v>5</v>
      </c>
      <c r="P71" s="384"/>
      <c r="Q71" s="384"/>
      <c r="R71" s="384"/>
      <c r="S71" s="384"/>
      <c r="T71" s="384"/>
      <c r="U71" s="384"/>
      <c r="V71" s="311"/>
      <c r="W71" s="311"/>
      <c r="X71" s="403"/>
      <c r="Y71" s="311"/>
      <c r="Z71" s="311"/>
      <c r="AA71" s="311"/>
      <c r="AB71" s="230">
        <f t="shared" si="9"/>
        <v>0</v>
      </c>
      <c r="AC71" s="230"/>
      <c r="AD71" s="255"/>
    </row>
    <row r="72" spans="1:30" s="312" customFormat="1" ht="21.75" customHeight="1" x14ac:dyDescent="0.2">
      <c r="A72" s="622"/>
      <c r="B72" s="510"/>
      <c r="C72" s="371"/>
      <c r="D72" s="372"/>
      <c r="E72" s="455" t="s">
        <v>693</v>
      </c>
      <c r="F72" s="337"/>
      <c r="G72" s="354"/>
      <c r="H72" s="337"/>
      <c r="I72" s="354"/>
      <c r="J72" s="463" t="s">
        <v>298</v>
      </c>
      <c r="K72" s="439" t="s">
        <v>560</v>
      </c>
      <c r="L72" s="439" t="s">
        <v>560</v>
      </c>
      <c r="M72" s="439" t="s">
        <v>560</v>
      </c>
      <c r="N72" s="439" t="s">
        <v>560</v>
      </c>
      <c r="O72" s="259" t="s">
        <v>4</v>
      </c>
      <c r="P72" s="383"/>
      <c r="Q72" s="383"/>
      <c r="R72" s="383"/>
      <c r="S72" s="383"/>
      <c r="T72" s="383"/>
      <c r="U72" s="383"/>
      <c r="V72" s="230"/>
      <c r="W72" s="230"/>
      <c r="X72" s="260">
        <v>1</v>
      </c>
      <c r="Y72" s="230"/>
      <c r="Z72" s="230"/>
      <c r="AA72" s="230"/>
      <c r="AB72" s="230">
        <f t="shared" si="7"/>
        <v>1</v>
      </c>
      <c r="AC72" s="261">
        <f>(AB73/AB72)*100</f>
        <v>0</v>
      </c>
      <c r="AD72" s="255"/>
    </row>
    <row r="73" spans="1:30" s="312" customFormat="1" ht="21.75" customHeight="1" x14ac:dyDescent="0.2">
      <c r="A73" s="622"/>
      <c r="B73" s="510"/>
      <c r="C73" s="371"/>
      <c r="D73" s="372"/>
      <c r="E73" s="456"/>
      <c r="F73" s="331"/>
      <c r="G73" s="331"/>
      <c r="H73" s="331"/>
      <c r="I73" s="331"/>
      <c r="J73" s="464"/>
      <c r="K73" s="440"/>
      <c r="L73" s="440"/>
      <c r="M73" s="440"/>
      <c r="N73" s="440"/>
      <c r="O73" s="258" t="s">
        <v>5</v>
      </c>
      <c r="P73" s="383"/>
      <c r="Q73" s="383"/>
      <c r="R73" s="383"/>
      <c r="S73" s="383"/>
      <c r="T73" s="383"/>
      <c r="U73" s="383"/>
      <c r="V73" s="230"/>
      <c r="W73" s="230"/>
      <c r="X73" s="260"/>
      <c r="Y73" s="230"/>
      <c r="Z73" s="230"/>
      <c r="AA73" s="230"/>
      <c r="AB73" s="230">
        <f t="shared" si="7"/>
        <v>0</v>
      </c>
      <c r="AC73" s="230"/>
      <c r="AD73" s="255"/>
    </row>
    <row r="74" spans="1:30" ht="24.75" customHeight="1" x14ac:dyDescent="0.2">
      <c r="A74" s="622"/>
      <c r="B74" s="510"/>
      <c r="C74" s="470" t="s">
        <v>564</v>
      </c>
      <c r="D74" s="472">
        <v>1</v>
      </c>
      <c r="E74" s="431" t="s">
        <v>798</v>
      </c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3"/>
      <c r="AD74" s="255"/>
    </row>
    <row r="75" spans="1:30" ht="22.5" customHeight="1" x14ac:dyDescent="0.25">
      <c r="A75" s="622"/>
      <c r="B75" s="510"/>
      <c r="C75" s="471"/>
      <c r="D75" s="493"/>
      <c r="E75" s="618" t="s">
        <v>749</v>
      </c>
      <c r="F75" s="587"/>
      <c r="G75" s="587"/>
      <c r="H75" s="587"/>
      <c r="I75" s="587"/>
      <c r="J75" s="445" t="s">
        <v>298</v>
      </c>
      <c r="K75" s="439" t="s">
        <v>560</v>
      </c>
      <c r="L75" s="439" t="s">
        <v>560</v>
      </c>
      <c r="M75" s="439" t="s">
        <v>560</v>
      </c>
      <c r="N75" s="445"/>
      <c r="O75" s="299" t="s">
        <v>4</v>
      </c>
      <c r="P75" s="384"/>
      <c r="Q75" s="384"/>
      <c r="R75" s="384"/>
      <c r="S75" s="384"/>
      <c r="T75" s="384"/>
      <c r="U75" s="384"/>
      <c r="V75" s="298"/>
      <c r="W75" s="298"/>
      <c r="X75" s="403"/>
      <c r="Y75" s="298">
        <v>1</v>
      </c>
      <c r="Z75" s="298">
        <v>1</v>
      </c>
      <c r="AA75" s="298"/>
      <c r="AB75" s="230">
        <f t="shared" ref="AB75:AB76" si="10">P75+Q75+R75+S75+T75+U75+V75+W75+X75+Y75+Z75+AA75</f>
        <v>2</v>
      </c>
      <c r="AC75" s="233">
        <f>(AB76/AB75)*100</f>
        <v>0</v>
      </c>
      <c r="AD75" s="255"/>
    </row>
    <row r="76" spans="1:30" ht="20.25" customHeight="1" x14ac:dyDescent="0.25">
      <c r="A76" s="622"/>
      <c r="B76" s="510"/>
      <c r="C76" s="316" t="s">
        <v>564</v>
      </c>
      <c r="D76" s="322">
        <v>1</v>
      </c>
      <c r="E76" s="619"/>
      <c r="F76" s="588"/>
      <c r="G76" s="588"/>
      <c r="H76" s="588"/>
      <c r="I76" s="588"/>
      <c r="J76" s="446"/>
      <c r="K76" s="440"/>
      <c r="L76" s="440"/>
      <c r="M76" s="440"/>
      <c r="N76" s="446"/>
      <c r="O76" s="299" t="s">
        <v>5</v>
      </c>
      <c r="P76" s="384"/>
      <c r="Q76" s="384"/>
      <c r="R76" s="384"/>
      <c r="S76" s="384"/>
      <c r="T76" s="384"/>
      <c r="U76" s="384"/>
      <c r="V76" s="298"/>
      <c r="W76" s="298"/>
      <c r="X76" s="403"/>
      <c r="Y76" s="298"/>
      <c r="Z76" s="298"/>
      <c r="AA76" s="298"/>
      <c r="AB76" s="230">
        <f t="shared" si="10"/>
        <v>0</v>
      </c>
      <c r="AC76" s="297"/>
      <c r="AD76" s="255"/>
    </row>
    <row r="77" spans="1:30" ht="18.75" customHeight="1" x14ac:dyDescent="0.25">
      <c r="A77" s="622"/>
      <c r="B77" s="510"/>
      <c r="C77" s="470" t="s">
        <v>564</v>
      </c>
      <c r="D77" s="472">
        <v>1</v>
      </c>
      <c r="E77" s="594" t="s">
        <v>750</v>
      </c>
      <c r="F77" s="443"/>
      <c r="G77" s="356"/>
      <c r="H77" s="443"/>
      <c r="I77" s="356"/>
      <c r="J77" s="445" t="s">
        <v>298</v>
      </c>
      <c r="K77" s="439" t="s">
        <v>560</v>
      </c>
      <c r="L77" s="439" t="s">
        <v>560</v>
      </c>
      <c r="M77" s="439" t="s">
        <v>560</v>
      </c>
      <c r="N77" s="445"/>
      <c r="O77" s="299" t="s">
        <v>4</v>
      </c>
      <c r="P77" s="383"/>
      <c r="Q77" s="383"/>
      <c r="R77" s="383"/>
      <c r="S77" s="383"/>
      <c r="T77" s="383"/>
      <c r="U77" s="383"/>
      <c r="V77" s="230"/>
      <c r="W77" s="230"/>
      <c r="X77" s="260"/>
      <c r="Y77" s="230"/>
      <c r="Z77" s="230"/>
      <c r="AA77" s="230">
        <v>1</v>
      </c>
      <c r="AB77" s="230">
        <f t="shared" ref="AB77:AB80" si="11">P77+Q77+R77+S77+T77+U77+V77+W77+X77+Y77+Z77+AA77</f>
        <v>1</v>
      </c>
      <c r="AC77" s="233">
        <f>(AB78/AB77)*100</f>
        <v>0</v>
      </c>
      <c r="AD77" s="255"/>
    </row>
    <row r="78" spans="1:30" ht="16.5" customHeight="1" x14ac:dyDescent="0.25">
      <c r="A78" s="622"/>
      <c r="B78" s="510"/>
      <c r="C78" s="471"/>
      <c r="D78" s="473"/>
      <c r="E78" s="595"/>
      <c r="F78" s="444"/>
      <c r="G78" s="357"/>
      <c r="H78" s="444"/>
      <c r="I78" s="357"/>
      <c r="J78" s="446"/>
      <c r="K78" s="440"/>
      <c r="L78" s="440"/>
      <c r="M78" s="440"/>
      <c r="N78" s="446"/>
      <c r="O78" s="299" t="s">
        <v>5</v>
      </c>
      <c r="P78" s="383"/>
      <c r="Q78" s="383"/>
      <c r="R78" s="383"/>
      <c r="S78" s="383"/>
      <c r="T78" s="383"/>
      <c r="U78" s="383"/>
      <c r="V78" s="230"/>
      <c r="W78" s="230"/>
      <c r="X78" s="260"/>
      <c r="Y78" s="230"/>
      <c r="Z78" s="230"/>
      <c r="AA78" s="230"/>
      <c r="AB78" s="230">
        <f t="shared" si="11"/>
        <v>0</v>
      </c>
      <c r="AC78" s="232"/>
      <c r="AD78" s="255"/>
    </row>
    <row r="79" spans="1:30" s="312" customFormat="1" ht="16.5" customHeight="1" x14ac:dyDescent="0.25">
      <c r="A79" s="622"/>
      <c r="B79" s="510"/>
      <c r="C79" s="294"/>
      <c r="D79" s="295"/>
      <c r="E79" s="802" t="s">
        <v>781</v>
      </c>
      <c r="F79" s="516" t="s">
        <v>775</v>
      </c>
      <c r="G79" s="517">
        <v>2000000</v>
      </c>
      <c r="H79" s="516" t="s">
        <v>776</v>
      </c>
      <c r="I79" s="517">
        <v>2000000</v>
      </c>
      <c r="J79" s="445" t="s">
        <v>298</v>
      </c>
      <c r="K79" s="439" t="s">
        <v>560</v>
      </c>
      <c r="L79" s="439" t="s">
        <v>560</v>
      </c>
      <c r="M79" s="439" t="s">
        <v>560</v>
      </c>
      <c r="N79" s="445"/>
      <c r="O79" s="299" t="s">
        <v>4</v>
      </c>
      <c r="P79" s="383"/>
      <c r="Q79" s="383"/>
      <c r="R79" s="383"/>
      <c r="S79" s="383"/>
      <c r="T79" s="383"/>
      <c r="U79" s="383"/>
      <c r="V79" s="230"/>
      <c r="W79" s="230"/>
      <c r="X79" s="260"/>
      <c r="Y79" s="230"/>
      <c r="Z79" s="230"/>
      <c r="AA79" s="230">
        <v>1</v>
      </c>
      <c r="AB79" s="230">
        <f t="shared" si="11"/>
        <v>1</v>
      </c>
      <c r="AC79" s="233">
        <f>(AB80/AB79)*100</f>
        <v>0</v>
      </c>
      <c r="AD79" s="255"/>
    </row>
    <row r="80" spans="1:30" s="312" customFormat="1" ht="16.5" customHeight="1" x14ac:dyDescent="0.25">
      <c r="A80" s="622"/>
      <c r="B80" s="510"/>
      <c r="C80" s="294"/>
      <c r="D80" s="295"/>
      <c r="E80" s="802"/>
      <c r="F80" s="516"/>
      <c r="G80" s="517"/>
      <c r="H80" s="516"/>
      <c r="I80" s="517"/>
      <c r="J80" s="446"/>
      <c r="K80" s="440"/>
      <c r="L80" s="440"/>
      <c r="M80" s="440"/>
      <c r="N80" s="446"/>
      <c r="O80" s="299" t="s">
        <v>5</v>
      </c>
      <c r="P80" s="383"/>
      <c r="Q80" s="383"/>
      <c r="R80" s="383"/>
      <c r="S80" s="383"/>
      <c r="T80" s="383"/>
      <c r="U80" s="383"/>
      <c r="V80" s="230"/>
      <c r="W80" s="230"/>
      <c r="X80" s="260"/>
      <c r="Y80" s="230"/>
      <c r="Z80" s="230"/>
      <c r="AA80" s="230"/>
      <c r="AB80" s="230">
        <f t="shared" si="11"/>
        <v>0</v>
      </c>
      <c r="AC80" s="232"/>
      <c r="AD80" s="255"/>
    </row>
    <row r="81" spans="1:30" s="312" customFormat="1" ht="21.75" customHeight="1" x14ac:dyDescent="0.2">
      <c r="A81" s="622"/>
      <c r="B81" s="510"/>
      <c r="C81" s="294"/>
      <c r="D81" s="295"/>
      <c r="E81" s="432" t="s">
        <v>799</v>
      </c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  <c r="AA81" s="432"/>
      <c r="AB81" s="432"/>
      <c r="AC81" s="433"/>
      <c r="AD81" s="255"/>
    </row>
    <row r="82" spans="1:30" s="312" customFormat="1" ht="24.75" customHeight="1" x14ac:dyDescent="0.2">
      <c r="A82" s="622"/>
      <c r="B82" s="510"/>
      <c r="C82" s="294"/>
      <c r="D82" s="295"/>
      <c r="E82" s="441" t="s">
        <v>800</v>
      </c>
      <c r="F82" s="318"/>
      <c r="G82" s="358"/>
      <c r="H82" s="318"/>
      <c r="I82" s="358"/>
      <c r="J82" s="463" t="s">
        <v>298</v>
      </c>
      <c r="K82" s="439" t="s">
        <v>560</v>
      </c>
      <c r="L82" s="439" t="s">
        <v>560</v>
      </c>
      <c r="M82" s="439" t="s">
        <v>560</v>
      </c>
      <c r="N82" s="465"/>
      <c r="O82" s="262" t="s">
        <v>4</v>
      </c>
      <c r="P82" s="383"/>
      <c r="Q82" s="383">
        <v>1</v>
      </c>
      <c r="R82" s="383"/>
      <c r="S82" s="383"/>
      <c r="T82" s="383"/>
      <c r="U82" s="383"/>
      <c r="V82" s="230"/>
      <c r="W82" s="230"/>
      <c r="X82" s="260"/>
      <c r="Y82" s="232"/>
      <c r="Z82" s="230"/>
      <c r="AA82" s="230"/>
      <c r="AB82" s="230">
        <f t="shared" ref="AB82:AB87" si="12">P82+Q82+R82+S82+T82+U82+V82+W82+X82+Y82+Z82+AA82</f>
        <v>1</v>
      </c>
      <c r="AC82" s="233">
        <f>(AB83/AB82)*100</f>
        <v>0</v>
      </c>
      <c r="AD82" s="255"/>
    </row>
    <row r="83" spans="1:30" s="312" customFormat="1" ht="24" customHeight="1" x14ac:dyDescent="0.2">
      <c r="A83" s="622"/>
      <c r="B83" s="510"/>
      <c r="C83" s="294"/>
      <c r="D83" s="295"/>
      <c r="E83" s="442"/>
      <c r="F83" s="319"/>
      <c r="G83" s="319"/>
      <c r="H83" s="319"/>
      <c r="I83" s="319"/>
      <c r="J83" s="464"/>
      <c r="K83" s="440"/>
      <c r="L83" s="440"/>
      <c r="M83" s="440"/>
      <c r="N83" s="466"/>
      <c r="O83" s="262" t="s">
        <v>5</v>
      </c>
      <c r="P83" s="383"/>
      <c r="Q83" s="383"/>
      <c r="R83" s="383"/>
      <c r="S83" s="383"/>
      <c r="T83" s="383"/>
      <c r="U83" s="383"/>
      <c r="V83" s="230"/>
      <c r="W83" s="231"/>
      <c r="X83" s="252"/>
      <c r="Y83" s="232"/>
      <c r="Z83" s="231"/>
      <c r="AA83" s="232"/>
      <c r="AB83" s="231">
        <f t="shared" si="12"/>
        <v>0</v>
      </c>
      <c r="AC83" s="232"/>
      <c r="AD83" s="255"/>
    </row>
    <row r="84" spans="1:30" s="312" customFormat="1" ht="24.75" customHeight="1" x14ac:dyDescent="0.2">
      <c r="A84" s="622"/>
      <c r="B84" s="510"/>
      <c r="C84" s="294"/>
      <c r="D84" s="295"/>
      <c r="E84" s="460" t="s">
        <v>801</v>
      </c>
      <c r="F84" s="318"/>
      <c r="G84" s="358"/>
      <c r="H84" s="318"/>
      <c r="I84" s="358"/>
      <c r="J84" s="463" t="s">
        <v>298</v>
      </c>
      <c r="K84" s="469" t="s">
        <v>708</v>
      </c>
      <c r="L84" s="469" t="s">
        <v>708</v>
      </c>
      <c r="M84" s="469" t="s">
        <v>708</v>
      </c>
      <c r="N84" s="309"/>
      <c r="O84" s="262" t="s">
        <v>4</v>
      </c>
      <c r="P84" s="383"/>
      <c r="Q84" s="383"/>
      <c r="R84" s="383">
        <v>1</v>
      </c>
      <c r="S84" s="383"/>
      <c r="T84" s="383"/>
      <c r="U84" s="383"/>
      <c r="V84" s="230"/>
      <c r="W84" s="231"/>
      <c r="X84" s="252"/>
      <c r="Y84" s="232"/>
      <c r="Z84" s="230">
        <v>1</v>
      </c>
      <c r="AA84" s="232"/>
      <c r="AB84" s="231">
        <f t="shared" si="12"/>
        <v>2</v>
      </c>
      <c r="AC84" s="233">
        <f>(AB85/AB84)*100</f>
        <v>0</v>
      </c>
      <c r="AD84" s="255"/>
    </row>
    <row r="85" spans="1:30" ht="23.25" customHeight="1" x14ac:dyDescent="0.2">
      <c r="A85" s="622"/>
      <c r="B85" s="510"/>
      <c r="C85" s="294"/>
      <c r="D85" s="295"/>
      <c r="E85" s="442"/>
      <c r="F85" s="319"/>
      <c r="G85" s="319"/>
      <c r="H85" s="319"/>
      <c r="I85" s="319"/>
      <c r="J85" s="464"/>
      <c r="K85" s="440"/>
      <c r="L85" s="440"/>
      <c r="M85" s="440"/>
      <c r="N85" s="309"/>
      <c r="O85" s="262" t="s">
        <v>5</v>
      </c>
      <c r="P85" s="383"/>
      <c r="Q85" s="383"/>
      <c r="R85" s="383"/>
      <c r="S85" s="383"/>
      <c r="T85" s="383"/>
      <c r="U85" s="383"/>
      <c r="V85" s="230"/>
      <c r="W85" s="231"/>
      <c r="X85" s="252"/>
      <c r="Y85" s="232"/>
      <c r="Z85" s="231"/>
      <c r="AA85" s="232"/>
      <c r="AB85" s="231">
        <f t="shared" si="12"/>
        <v>0</v>
      </c>
      <c r="AC85" s="232"/>
      <c r="AD85" s="255"/>
    </row>
    <row r="86" spans="1:30" ht="18.75" customHeight="1" x14ac:dyDescent="0.2">
      <c r="A86" s="622"/>
      <c r="B86" s="510"/>
      <c r="C86" s="294"/>
      <c r="D86" s="295"/>
      <c r="E86" s="797" t="s">
        <v>718</v>
      </c>
      <c r="F86" s="451" t="s">
        <v>802</v>
      </c>
      <c r="G86" s="453">
        <v>1000000</v>
      </c>
      <c r="H86" s="451" t="s">
        <v>780</v>
      </c>
      <c r="I86" s="453">
        <v>1000000</v>
      </c>
      <c r="J86" s="463" t="s">
        <v>298</v>
      </c>
      <c r="K86" s="439" t="s">
        <v>560</v>
      </c>
      <c r="L86" s="439" t="s">
        <v>560</v>
      </c>
      <c r="M86" s="439" t="s">
        <v>560</v>
      </c>
      <c r="N86" s="465" t="s">
        <v>560</v>
      </c>
      <c r="O86" s="262" t="s">
        <v>4</v>
      </c>
      <c r="P86" s="383"/>
      <c r="Q86" s="383"/>
      <c r="R86" s="383"/>
      <c r="S86" s="383"/>
      <c r="T86" s="383"/>
      <c r="U86" s="383"/>
      <c r="V86" s="230">
        <v>1</v>
      </c>
      <c r="W86" s="230"/>
      <c r="X86" s="252"/>
      <c r="Y86" s="232"/>
      <c r="Z86" s="231"/>
      <c r="AA86" s="232"/>
      <c r="AB86" s="230">
        <f t="shared" si="12"/>
        <v>1</v>
      </c>
      <c r="AC86" s="233">
        <f>(AB87/AB86)*100</f>
        <v>0</v>
      </c>
      <c r="AD86" s="255"/>
    </row>
    <row r="87" spans="1:30" ht="17.25" customHeight="1" x14ac:dyDescent="0.2">
      <c r="A87" s="622"/>
      <c r="B87" s="510"/>
      <c r="C87" s="303" t="s">
        <v>710</v>
      </c>
      <c r="D87" s="304"/>
      <c r="E87" s="500"/>
      <c r="F87" s="452"/>
      <c r="G87" s="454"/>
      <c r="H87" s="452"/>
      <c r="I87" s="454"/>
      <c r="J87" s="464"/>
      <c r="K87" s="440"/>
      <c r="L87" s="440"/>
      <c r="M87" s="440"/>
      <c r="N87" s="466"/>
      <c r="O87" s="262" t="s">
        <v>5</v>
      </c>
      <c r="P87" s="383"/>
      <c r="Q87" s="383"/>
      <c r="R87" s="383"/>
      <c r="S87" s="383"/>
      <c r="T87" s="383"/>
      <c r="U87" s="383"/>
      <c r="V87" s="230"/>
      <c r="W87" s="230"/>
      <c r="X87" s="252"/>
      <c r="Y87" s="232"/>
      <c r="Z87" s="231"/>
      <c r="AA87" s="232"/>
      <c r="AB87" s="231">
        <f t="shared" si="12"/>
        <v>0</v>
      </c>
      <c r="AC87" s="232"/>
      <c r="AD87" s="255"/>
    </row>
    <row r="88" spans="1:30" ht="19.5" customHeight="1" x14ac:dyDescent="0.2">
      <c r="A88" s="622"/>
      <c r="B88" s="510"/>
      <c r="C88" s="470" t="s">
        <v>564</v>
      </c>
      <c r="D88" s="472">
        <v>1</v>
      </c>
      <c r="E88" s="431" t="s">
        <v>803</v>
      </c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  <c r="AC88" s="433"/>
      <c r="AD88" s="255"/>
    </row>
    <row r="89" spans="1:30" ht="17.25" customHeight="1" x14ac:dyDescent="0.2">
      <c r="A89" s="622"/>
      <c r="B89" s="510"/>
      <c r="C89" s="471"/>
      <c r="D89" s="493"/>
      <c r="E89" s="801" t="s">
        <v>719</v>
      </c>
      <c r="F89" s="518"/>
      <c r="G89" s="355"/>
      <c r="H89" s="520" t="s">
        <v>787</v>
      </c>
      <c r="I89" s="453">
        <v>837000</v>
      </c>
      <c r="J89" s="514" t="s">
        <v>298</v>
      </c>
      <c r="K89" s="439" t="s">
        <v>560</v>
      </c>
      <c r="L89" s="439" t="s">
        <v>560</v>
      </c>
      <c r="M89" s="439" t="s">
        <v>560</v>
      </c>
      <c r="N89" s="465"/>
      <c r="O89" s="262" t="s">
        <v>4</v>
      </c>
      <c r="P89" s="383"/>
      <c r="Q89" s="383"/>
      <c r="R89" s="383"/>
      <c r="S89" s="383"/>
      <c r="T89" s="383"/>
      <c r="U89" s="383"/>
      <c r="V89" s="230"/>
      <c r="W89" s="230"/>
      <c r="X89" s="260"/>
      <c r="Y89" s="230">
        <v>1</v>
      </c>
      <c r="Z89" s="230"/>
      <c r="AA89" s="230"/>
      <c r="AB89" s="230">
        <f t="shared" ref="AB89:AB90" si="13">P89+Q89+R89+S89+T89+U89+V89+W89+X89+Y89+Z89+AA89</f>
        <v>1</v>
      </c>
      <c r="AC89" s="233">
        <f>(AB90/AB89)*100</f>
        <v>0</v>
      </c>
      <c r="AD89" s="255"/>
    </row>
    <row r="90" spans="1:30" ht="18" customHeight="1" x14ac:dyDescent="0.2">
      <c r="A90" s="622"/>
      <c r="B90" s="510"/>
      <c r="C90" s="470" t="s">
        <v>564</v>
      </c>
      <c r="D90" s="472">
        <v>1</v>
      </c>
      <c r="E90" s="475"/>
      <c r="F90" s="519"/>
      <c r="G90" s="347"/>
      <c r="H90" s="521"/>
      <c r="I90" s="454"/>
      <c r="J90" s="464"/>
      <c r="K90" s="440"/>
      <c r="L90" s="440"/>
      <c r="M90" s="440"/>
      <c r="N90" s="466"/>
      <c r="O90" s="262" t="s">
        <v>5</v>
      </c>
      <c r="P90" s="383"/>
      <c r="Q90" s="383"/>
      <c r="R90" s="383"/>
      <c r="S90" s="383"/>
      <c r="T90" s="383"/>
      <c r="U90" s="383"/>
      <c r="V90" s="230"/>
      <c r="W90" s="230"/>
      <c r="X90" s="260"/>
      <c r="Y90" s="230"/>
      <c r="Z90" s="230"/>
      <c r="AA90" s="230"/>
      <c r="AB90" s="230">
        <f t="shared" si="13"/>
        <v>0</v>
      </c>
      <c r="AC90" s="232"/>
      <c r="AD90" s="255"/>
    </row>
    <row r="91" spans="1:30" ht="30.75" customHeight="1" x14ac:dyDescent="0.2">
      <c r="A91" s="622"/>
      <c r="B91" s="471"/>
      <c r="C91" s="471"/>
      <c r="D91" s="493"/>
      <c r="E91" s="431" t="s">
        <v>799</v>
      </c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  <c r="AC91" s="433"/>
      <c r="AD91" s="255"/>
    </row>
    <row r="92" spans="1:30" s="312" customFormat="1" ht="12.75" customHeight="1" x14ac:dyDescent="0.2">
      <c r="A92" s="622"/>
      <c r="B92" s="313"/>
      <c r="C92" s="294"/>
      <c r="D92" s="296"/>
      <c r="E92" s="499" t="s">
        <v>722</v>
      </c>
      <c r="F92" s="335"/>
      <c r="G92" s="351"/>
      <c r="H92" s="335"/>
      <c r="I92" s="351"/>
      <c r="J92" s="463" t="s">
        <v>298</v>
      </c>
      <c r="K92" s="439"/>
      <c r="L92" s="439"/>
      <c r="M92" s="439"/>
      <c r="N92" s="465"/>
      <c r="O92" s="259" t="s">
        <v>4</v>
      </c>
      <c r="P92" s="383"/>
      <c r="Q92" s="383">
        <v>1</v>
      </c>
      <c r="R92" s="383"/>
      <c r="S92" s="383">
        <v>1</v>
      </c>
      <c r="T92" s="383"/>
      <c r="U92" s="383">
        <v>1</v>
      </c>
      <c r="V92" s="230"/>
      <c r="W92" s="230">
        <v>1</v>
      </c>
      <c r="X92" s="260"/>
      <c r="Y92" s="230">
        <v>1</v>
      </c>
      <c r="Z92" s="230"/>
      <c r="AA92" s="230">
        <v>1</v>
      </c>
      <c r="AB92" s="230">
        <f t="shared" ref="AB92:AB108" si="14">P92+Q92+R92+S92+T92+U92+V92+W92+X92+Y92+Z92+AA92</f>
        <v>6</v>
      </c>
      <c r="AC92" s="233">
        <f>(AB93/AB92)*100</f>
        <v>0</v>
      </c>
      <c r="AD92" s="255"/>
    </row>
    <row r="93" spans="1:30" s="312" customFormat="1" ht="19.5" customHeight="1" x14ac:dyDescent="0.2">
      <c r="A93" s="622"/>
      <c r="B93" s="313"/>
      <c r="C93" s="294"/>
      <c r="D93" s="296"/>
      <c r="E93" s="500"/>
      <c r="F93" s="315"/>
      <c r="G93" s="315"/>
      <c r="H93" s="315"/>
      <c r="I93" s="315"/>
      <c r="J93" s="464"/>
      <c r="K93" s="440"/>
      <c r="L93" s="440"/>
      <c r="M93" s="440"/>
      <c r="N93" s="466"/>
      <c r="O93" s="259" t="s">
        <v>5</v>
      </c>
      <c r="P93" s="383"/>
      <c r="Q93" s="383"/>
      <c r="R93" s="383"/>
      <c r="S93" s="383"/>
      <c r="T93" s="383"/>
      <c r="U93" s="383"/>
      <c r="V93" s="230"/>
      <c r="W93" s="230"/>
      <c r="X93" s="260"/>
      <c r="Y93" s="230"/>
      <c r="Z93" s="230"/>
      <c r="AA93" s="230"/>
      <c r="AB93" s="230">
        <f t="shared" si="14"/>
        <v>0</v>
      </c>
      <c r="AC93" s="230"/>
      <c r="AD93" s="255"/>
    </row>
    <row r="94" spans="1:30" s="312" customFormat="1" ht="18" customHeight="1" x14ac:dyDescent="0.2">
      <c r="A94" s="622"/>
      <c r="B94" s="313"/>
      <c r="C94" s="294"/>
      <c r="D94" s="296"/>
      <c r="E94" s="497" t="s">
        <v>712</v>
      </c>
      <c r="F94" s="547"/>
      <c r="G94" s="547"/>
      <c r="H94" s="547"/>
      <c r="I94" s="547"/>
      <c r="J94" s="522" t="s">
        <v>298</v>
      </c>
      <c r="K94" s="439" t="s">
        <v>560</v>
      </c>
      <c r="L94" s="439" t="s">
        <v>560</v>
      </c>
      <c r="M94" s="439"/>
      <c r="N94" s="467"/>
      <c r="O94" s="258" t="s">
        <v>4</v>
      </c>
      <c r="P94" s="383"/>
      <c r="Q94" s="383">
        <v>1</v>
      </c>
      <c r="R94" s="383"/>
      <c r="S94" s="383"/>
      <c r="T94" s="383"/>
      <c r="U94" s="383"/>
      <c r="V94" s="230"/>
      <c r="W94" s="230"/>
      <c r="X94" s="260"/>
      <c r="Y94" s="230"/>
      <c r="Z94" s="230"/>
      <c r="AA94" s="230"/>
      <c r="AB94" s="230">
        <f t="shared" si="14"/>
        <v>1</v>
      </c>
      <c r="AC94" s="233">
        <f>(AB95/AB94)*100</f>
        <v>0</v>
      </c>
      <c r="AD94" s="255"/>
    </row>
    <row r="95" spans="1:30" s="312" customFormat="1" ht="16.5" customHeight="1" x14ac:dyDescent="0.2">
      <c r="A95" s="622"/>
      <c r="B95" s="313"/>
      <c r="C95" s="294"/>
      <c r="D95" s="296"/>
      <c r="E95" s="498"/>
      <c r="F95" s="548"/>
      <c r="G95" s="548"/>
      <c r="H95" s="548"/>
      <c r="I95" s="548"/>
      <c r="J95" s="523"/>
      <c r="K95" s="440"/>
      <c r="L95" s="440"/>
      <c r="M95" s="440"/>
      <c r="N95" s="468"/>
      <c r="O95" s="258" t="s">
        <v>5</v>
      </c>
      <c r="P95" s="383"/>
      <c r="Q95" s="383"/>
      <c r="R95" s="383"/>
      <c r="S95" s="383"/>
      <c r="T95" s="383"/>
      <c r="U95" s="383"/>
      <c r="V95" s="230"/>
      <c r="W95" s="230"/>
      <c r="X95" s="260"/>
      <c r="Y95" s="230"/>
      <c r="Z95" s="230"/>
      <c r="AA95" s="230"/>
      <c r="AB95" s="230">
        <f t="shared" si="14"/>
        <v>0</v>
      </c>
      <c r="AC95" s="230"/>
      <c r="AD95" s="255"/>
    </row>
    <row r="96" spans="1:30" ht="18.75" customHeight="1" x14ac:dyDescent="0.2">
      <c r="A96" s="622"/>
      <c r="B96" s="263"/>
      <c r="C96" s="303" t="s">
        <v>730</v>
      </c>
      <c r="D96" s="304">
        <v>1</v>
      </c>
      <c r="E96" s="530" t="s">
        <v>682</v>
      </c>
      <c r="F96" s="338"/>
      <c r="G96" s="359"/>
      <c r="H96" s="338"/>
      <c r="I96" s="359"/>
      <c r="J96" s="463" t="s">
        <v>298</v>
      </c>
      <c r="K96" s="439" t="s">
        <v>560</v>
      </c>
      <c r="L96" s="439" t="s">
        <v>560</v>
      </c>
      <c r="M96" s="439" t="s">
        <v>560</v>
      </c>
      <c r="N96" s="533"/>
      <c r="O96" s="258" t="s">
        <v>4</v>
      </c>
      <c r="P96" s="383"/>
      <c r="Q96" s="383"/>
      <c r="R96" s="383"/>
      <c r="S96" s="383">
        <v>4</v>
      </c>
      <c r="T96" s="383"/>
      <c r="U96" s="383"/>
      <c r="V96" s="230"/>
      <c r="W96" s="230"/>
      <c r="X96" s="260"/>
      <c r="Y96" s="230">
        <v>12</v>
      </c>
      <c r="Z96" s="230"/>
      <c r="AA96" s="230"/>
      <c r="AB96" s="230">
        <f t="shared" si="14"/>
        <v>16</v>
      </c>
      <c r="AC96" s="233">
        <f>(AB97/AB96)*100</f>
        <v>0</v>
      </c>
      <c r="AD96" s="255"/>
    </row>
    <row r="97" spans="1:30" ht="19.5" customHeight="1" x14ac:dyDescent="0.2">
      <c r="A97" s="622"/>
      <c r="B97" s="263"/>
      <c r="C97" s="470" t="s">
        <v>564</v>
      </c>
      <c r="D97" s="472">
        <v>1</v>
      </c>
      <c r="E97" s="505"/>
      <c r="F97" s="324"/>
      <c r="G97" s="324"/>
      <c r="H97" s="324"/>
      <c r="I97" s="324"/>
      <c r="J97" s="464"/>
      <c r="K97" s="440"/>
      <c r="L97" s="440"/>
      <c r="M97" s="440"/>
      <c r="N97" s="534"/>
      <c r="O97" s="258" t="s">
        <v>5</v>
      </c>
      <c r="P97" s="383"/>
      <c r="Q97" s="383"/>
      <c r="R97" s="383"/>
      <c r="S97" s="383"/>
      <c r="T97" s="383"/>
      <c r="U97" s="383"/>
      <c r="V97" s="230"/>
      <c r="W97" s="230"/>
      <c r="X97" s="260"/>
      <c r="Y97" s="230"/>
      <c r="Z97" s="230"/>
      <c r="AA97" s="230"/>
      <c r="AB97" s="230">
        <f t="shared" si="14"/>
        <v>0</v>
      </c>
      <c r="AC97" s="230"/>
      <c r="AD97" s="255"/>
    </row>
    <row r="98" spans="1:30" ht="15.75" customHeight="1" x14ac:dyDescent="0.2">
      <c r="A98" s="622"/>
      <c r="B98" s="263"/>
      <c r="C98" s="471"/>
      <c r="D98" s="493"/>
      <c r="E98" s="530" t="s">
        <v>683</v>
      </c>
      <c r="F98" s="332"/>
      <c r="G98" s="360"/>
      <c r="H98" s="525" t="s">
        <v>776</v>
      </c>
      <c r="I98" s="453">
        <v>1750000</v>
      </c>
      <c r="J98" s="463" t="s">
        <v>298</v>
      </c>
      <c r="K98" s="439" t="s">
        <v>560</v>
      </c>
      <c r="L98" s="439" t="s">
        <v>560</v>
      </c>
      <c r="M98" s="439" t="s">
        <v>560</v>
      </c>
      <c r="N98" s="533"/>
      <c r="O98" s="258" t="s">
        <v>4</v>
      </c>
      <c r="P98" s="383">
        <v>1</v>
      </c>
      <c r="Q98" s="383">
        <v>1</v>
      </c>
      <c r="R98" s="383">
        <v>2</v>
      </c>
      <c r="S98" s="383">
        <v>2</v>
      </c>
      <c r="T98" s="383">
        <v>2</v>
      </c>
      <c r="U98" s="383">
        <v>1</v>
      </c>
      <c r="V98" s="230">
        <v>1</v>
      </c>
      <c r="W98" s="230">
        <v>1</v>
      </c>
      <c r="X98" s="260">
        <v>1</v>
      </c>
      <c r="Y98" s="230">
        <v>1</v>
      </c>
      <c r="Z98" s="230">
        <v>1</v>
      </c>
      <c r="AA98" s="230">
        <v>1</v>
      </c>
      <c r="AB98" s="230">
        <f t="shared" si="14"/>
        <v>15</v>
      </c>
      <c r="AC98" s="233">
        <f>(AB99/AB98)*100</f>
        <v>0</v>
      </c>
      <c r="AD98" s="255"/>
    </row>
    <row r="99" spans="1:30" ht="22.5" customHeight="1" x14ac:dyDescent="0.2">
      <c r="A99" s="622"/>
      <c r="B99" s="263"/>
      <c r="C99" s="470" t="s">
        <v>564</v>
      </c>
      <c r="D99" s="472">
        <v>1</v>
      </c>
      <c r="E99" s="505"/>
      <c r="F99" s="329"/>
      <c r="G99" s="329"/>
      <c r="H99" s="526"/>
      <c r="I99" s="454"/>
      <c r="J99" s="464"/>
      <c r="K99" s="440"/>
      <c r="L99" s="440"/>
      <c r="M99" s="440"/>
      <c r="N99" s="534"/>
      <c r="O99" s="258" t="s">
        <v>5</v>
      </c>
      <c r="P99" s="383"/>
      <c r="Q99" s="383"/>
      <c r="R99" s="383"/>
      <c r="S99" s="383"/>
      <c r="T99" s="383"/>
      <c r="U99" s="383"/>
      <c r="V99" s="230"/>
      <c r="W99" s="230"/>
      <c r="X99" s="260"/>
      <c r="Y99" s="230"/>
      <c r="Z99" s="230"/>
      <c r="AA99" s="230"/>
      <c r="AB99" s="230">
        <f t="shared" si="14"/>
        <v>0</v>
      </c>
      <c r="AC99" s="230"/>
      <c r="AD99" s="255"/>
    </row>
    <row r="100" spans="1:30" ht="20.25" customHeight="1" x14ac:dyDescent="0.2">
      <c r="A100" s="622"/>
      <c r="B100" s="263"/>
      <c r="C100" s="471"/>
      <c r="D100" s="493"/>
      <c r="E100" s="530" t="s">
        <v>804</v>
      </c>
      <c r="F100" s="525" t="s">
        <v>758</v>
      </c>
      <c r="G100" s="453">
        <v>800000</v>
      </c>
      <c r="H100" s="525" t="s">
        <v>759</v>
      </c>
      <c r="I100" s="453">
        <v>1700000</v>
      </c>
      <c r="J100" s="463" t="s">
        <v>298</v>
      </c>
      <c r="K100" s="439" t="s">
        <v>560</v>
      </c>
      <c r="L100" s="439" t="s">
        <v>560</v>
      </c>
      <c r="M100" s="439" t="s">
        <v>560</v>
      </c>
      <c r="N100" s="533"/>
      <c r="O100" s="258" t="s">
        <v>4</v>
      </c>
      <c r="P100" s="383"/>
      <c r="Q100" s="383"/>
      <c r="R100" s="383"/>
      <c r="S100" s="383"/>
      <c r="T100" s="383"/>
      <c r="U100" s="383"/>
      <c r="V100" s="230"/>
      <c r="W100" s="230"/>
      <c r="X100" s="260"/>
      <c r="Y100" s="230">
        <v>1</v>
      </c>
      <c r="Z100" s="230"/>
      <c r="AA100" s="230"/>
      <c r="AB100" s="230">
        <f t="shared" si="14"/>
        <v>1</v>
      </c>
      <c r="AC100" s="233">
        <f>(AB101/AB100)*100</f>
        <v>0</v>
      </c>
      <c r="AD100" s="255"/>
    </row>
    <row r="101" spans="1:30" ht="20.25" customHeight="1" x14ac:dyDescent="0.2">
      <c r="A101" s="622"/>
      <c r="B101" s="287"/>
      <c r="C101" s="294"/>
      <c r="D101" s="296"/>
      <c r="E101" s="505"/>
      <c r="F101" s="526"/>
      <c r="G101" s="454"/>
      <c r="H101" s="526"/>
      <c r="I101" s="454"/>
      <c r="J101" s="464"/>
      <c r="K101" s="440"/>
      <c r="L101" s="440"/>
      <c r="M101" s="440"/>
      <c r="N101" s="534"/>
      <c r="O101" s="258" t="s">
        <v>5</v>
      </c>
      <c r="P101" s="383"/>
      <c r="Q101" s="383"/>
      <c r="R101" s="383"/>
      <c r="S101" s="383"/>
      <c r="T101" s="383"/>
      <c r="U101" s="383"/>
      <c r="V101" s="230"/>
      <c r="W101" s="230"/>
      <c r="X101" s="260"/>
      <c r="Y101" s="230"/>
      <c r="Z101" s="230"/>
      <c r="AA101" s="230"/>
      <c r="AB101" s="230">
        <f t="shared" si="14"/>
        <v>0</v>
      </c>
      <c r="AC101" s="230"/>
      <c r="AD101" s="255"/>
    </row>
    <row r="102" spans="1:30" s="312" customFormat="1" ht="20.25" customHeight="1" x14ac:dyDescent="0.2">
      <c r="A102" s="622"/>
      <c r="B102" s="417"/>
      <c r="C102" s="294"/>
      <c r="D102" s="296"/>
      <c r="E102" s="547" t="s">
        <v>808</v>
      </c>
      <c r="F102" s="419"/>
      <c r="G102" s="420"/>
      <c r="H102" s="419"/>
      <c r="I102" s="420"/>
      <c r="J102" s="463" t="s">
        <v>298</v>
      </c>
      <c r="K102" s="416"/>
      <c r="L102" s="416"/>
      <c r="M102" s="416"/>
      <c r="N102" s="418"/>
      <c r="O102" s="258" t="s">
        <v>4</v>
      </c>
      <c r="P102" s="384"/>
      <c r="Q102" s="384"/>
      <c r="R102" s="384"/>
      <c r="S102" s="384"/>
      <c r="T102" s="384">
        <v>8</v>
      </c>
      <c r="U102" s="384">
        <v>8</v>
      </c>
      <c r="V102" s="311"/>
      <c r="W102" s="311"/>
      <c r="X102" s="403"/>
      <c r="Y102" s="311"/>
      <c r="Z102" s="311"/>
      <c r="AA102" s="311"/>
      <c r="AB102" s="311">
        <f>SUM(P102:AA102)</f>
        <v>16</v>
      </c>
      <c r="AC102" s="233">
        <f>(AB103/AB102)*100</f>
        <v>0</v>
      </c>
      <c r="AD102" s="255"/>
    </row>
    <row r="103" spans="1:30" s="312" customFormat="1" ht="20.25" customHeight="1" x14ac:dyDescent="0.2">
      <c r="A103" s="622"/>
      <c r="B103" s="417"/>
      <c r="C103" s="294"/>
      <c r="D103" s="296"/>
      <c r="E103" s="548"/>
      <c r="F103" s="419"/>
      <c r="G103" s="420"/>
      <c r="H103" s="419"/>
      <c r="I103" s="420"/>
      <c r="J103" s="464"/>
      <c r="K103" s="416"/>
      <c r="L103" s="416"/>
      <c r="M103" s="416"/>
      <c r="N103" s="418"/>
      <c r="O103" s="258" t="s">
        <v>5</v>
      </c>
      <c r="P103" s="384"/>
      <c r="Q103" s="384"/>
      <c r="R103" s="384"/>
      <c r="S103" s="384"/>
      <c r="T103" s="384"/>
      <c r="U103" s="384"/>
      <c r="V103" s="311"/>
      <c r="W103" s="311"/>
      <c r="X103" s="403"/>
      <c r="Y103" s="311"/>
      <c r="Z103" s="311"/>
      <c r="AA103" s="311"/>
      <c r="AB103" s="311">
        <f>SUM(P103:AA103)</f>
        <v>0</v>
      </c>
      <c r="AC103" s="311"/>
      <c r="AD103" s="255"/>
    </row>
    <row r="104" spans="1:30" ht="20.25" customHeight="1" x14ac:dyDescent="0.2">
      <c r="A104" s="623"/>
      <c r="B104" s="287"/>
      <c r="C104" s="294"/>
      <c r="D104" s="296"/>
      <c r="E104" s="530" t="s">
        <v>805</v>
      </c>
      <c r="F104" s="338"/>
      <c r="G104" s="359"/>
      <c r="H104" s="338"/>
      <c r="I104" s="359"/>
      <c r="J104" s="463" t="s">
        <v>298</v>
      </c>
      <c r="K104" s="439" t="s">
        <v>560</v>
      </c>
      <c r="L104" s="439" t="s">
        <v>560</v>
      </c>
      <c r="M104" s="439" t="s">
        <v>560</v>
      </c>
      <c r="N104" s="533" t="s">
        <v>560</v>
      </c>
      <c r="O104" s="258" t="s">
        <v>4</v>
      </c>
      <c r="P104" s="383">
        <v>1</v>
      </c>
      <c r="Q104" s="383">
        <v>1</v>
      </c>
      <c r="R104" s="383">
        <v>1</v>
      </c>
      <c r="S104" s="383">
        <v>1</v>
      </c>
      <c r="T104" s="383">
        <v>1</v>
      </c>
      <c r="U104" s="383">
        <v>1</v>
      </c>
      <c r="V104" s="230">
        <v>1</v>
      </c>
      <c r="W104" s="230">
        <v>1</v>
      </c>
      <c r="X104" s="260">
        <v>1</v>
      </c>
      <c r="Y104" s="230">
        <v>1</v>
      </c>
      <c r="Z104" s="230">
        <v>1</v>
      </c>
      <c r="AA104" s="230">
        <v>1</v>
      </c>
      <c r="AB104" s="230">
        <f t="shared" si="14"/>
        <v>12</v>
      </c>
      <c r="AC104" s="233">
        <f>(AB105/AB104)*100</f>
        <v>0</v>
      </c>
      <c r="AD104" s="255"/>
    </row>
    <row r="105" spans="1:30" ht="22.5" customHeight="1" x14ac:dyDescent="0.2">
      <c r="A105" s="502" t="s">
        <v>685</v>
      </c>
      <c r="B105" s="470" t="s">
        <v>690</v>
      </c>
      <c r="C105" s="303" t="s">
        <v>711</v>
      </c>
      <c r="D105" s="304">
        <v>1</v>
      </c>
      <c r="E105" s="505"/>
      <c r="F105" s="324"/>
      <c r="G105" s="324"/>
      <c r="H105" s="324"/>
      <c r="I105" s="324"/>
      <c r="J105" s="464"/>
      <c r="K105" s="440"/>
      <c r="L105" s="440"/>
      <c r="M105" s="440"/>
      <c r="N105" s="534"/>
      <c r="O105" s="258" t="s">
        <v>5</v>
      </c>
      <c r="P105" s="383"/>
      <c r="Q105" s="383"/>
      <c r="R105" s="383"/>
      <c r="S105" s="383"/>
      <c r="T105" s="383"/>
      <c r="U105" s="383"/>
      <c r="V105" s="230"/>
      <c r="W105" s="230"/>
      <c r="X105" s="260"/>
      <c r="Y105" s="230"/>
      <c r="Z105" s="230"/>
      <c r="AA105" s="230"/>
      <c r="AB105" s="230">
        <f t="shared" si="14"/>
        <v>0</v>
      </c>
      <c r="AC105" s="230"/>
      <c r="AD105" s="255"/>
    </row>
    <row r="106" spans="1:30" ht="21.75" customHeight="1" x14ac:dyDescent="0.2">
      <c r="A106" s="503"/>
      <c r="B106" s="510"/>
      <c r="C106" s="470" t="s">
        <v>564</v>
      </c>
      <c r="D106" s="472">
        <v>1</v>
      </c>
      <c r="E106" s="434" t="s">
        <v>799</v>
      </c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  <c r="AC106" s="436"/>
      <c r="AD106" s="255"/>
    </row>
    <row r="107" spans="1:30" ht="17.25" customHeight="1" x14ac:dyDescent="0.2">
      <c r="A107" s="503"/>
      <c r="B107" s="510"/>
      <c r="C107" s="471"/>
      <c r="D107" s="493"/>
      <c r="E107" s="556" t="s">
        <v>751</v>
      </c>
      <c r="F107" s="536"/>
      <c r="G107" s="590"/>
      <c r="H107" s="339"/>
      <c r="I107" s="361"/>
      <c r="J107" s="527" t="s">
        <v>298</v>
      </c>
      <c r="K107" s="286"/>
      <c r="L107" s="286"/>
      <c r="M107" s="286"/>
      <c r="N107" s="286"/>
      <c r="O107" s="256" t="s">
        <v>4</v>
      </c>
      <c r="P107" s="386"/>
      <c r="Q107" s="386"/>
      <c r="R107" s="386"/>
      <c r="S107" s="386"/>
      <c r="T107" s="386"/>
      <c r="U107" s="386"/>
      <c r="V107" s="286"/>
      <c r="W107" s="286"/>
      <c r="X107" s="404"/>
      <c r="Y107" s="286"/>
      <c r="Z107" s="286">
        <v>1</v>
      </c>
      <c r="AA107" s="286"/>
      <c r="AB107" s="286">
        <f t="shared" si="14"/>
        <v>1</v>
      </c>
      <c r="AC107" s="233">
        <f>(AB108/AB107)*100</f>
        <v>0</v>
      </c>
      <c r="AD107" s="255"/>
    </row>
    <row r="108" spans="1:30" ht="21" customHeight="1" x14ac:dyDescent="0.2">
      <c r="A108" s="503"/>
      <c r="B108" s="510"/>
      <c r="C108" s="470" t="s">
        <v>564</v>
      </c>
      <c r="D108" s="472">
        <v>1</v>
      </c>
      <c r="E108" s="557"/>
      <c r="F108" s="537"/>
      <c r="G108" s="591"/>
      <c r="H108" s="323"/>
      <c r="I108" s="323"/>
      <c r="J108" s="528"/>
      <c r="K108" s="286"/>
      <c r="L108" s="286"/>
      <c r="M108" s="286"/>
      <c r="N108" s="286"/>
      <c r="O108" s="256" t="s">
        <v>5</v>
      </c>
      <c r="P108" s="386"/>
      <c r="Q108" s="386"/>
      <c r="R108" s="386"/>
      <c r="S108" s="386"/>
      <c r="T108" s="386"/>
      <c r="U108" s="386"/>
      <c r="V108" s="286"/>
      <c r="W108" s="286"/>
      <c r="X108" s="404"/>
      <c r="Y108" s="286"/>
      <c r="Z108" s="286"/>
      <c r="AA108" s="286"/>
      <c r="AB108" s="286">
        <f t="shared" si="14"/>
        <v>0</v>
      </c>
      <c r="AC108" s="230"/>
      <c r="AD108" s="255"/>
    </row>
    <row r="109" spans="1:30" ht="20.25" customHeight="1" x14ac:dyDescent="0.2">
      <c r="A109" s="503"/>
      <c r="B109" s="510"/>
      <c r="C109" s="471"/>
      <c r="D109" s="493"/>
      <c r="E109" s="803" t="s">
        <v>767</v>
      </c>
      <c r="F109" s="525" t="s">
        <v>766</v>
      </c>
      <c r="G109" s="453">
        <v>1500000</v>
      </c>
      <c r="H109" s="525" t="s">
        <v>769</v>
      </c>
      <c r="I109" s="453">
        <v>4400000</v>
      </c>
      <c r="J109" s="350"/>
      <c r="K109" s="286"/>
      <c r="L109" s="286"/>
      <c r="M109" s="286"/>
      <c r="N109" s="286"/>
      <c r="O109" s="256" t="s">
        <v>4</v>
      </c>
      <c r="P109" s="386"/>
      <c r="Q109" s="386"/>
      <c r="R109" s="386"/>
      <c r="S109" s="386"/>
      <c r="T109" s="386"/>
      <c r="U109" s="386"/>
      <c r="V109" s="286"/>
      <c r="W109" s="286"/>
      <c r="X109" s="404"/>
      <c r="Y109" s="286"/>
      <c r="Z109" s="286">
        <v>1</v>
      </c>
      <c r="AA109" s="286"/>
      <c r="AB109" s="286">
        <f t="shared" ref="AB109:AB110" si="15">P109+Q109+R109+S109+T109+U109+V109+W109+X109+Y109+Z109+AA109</f>
        <v>1</v>
      </c>
      <c r="AC109" s="233">
        <f>(AB110/AB109)*100</f>
        <v>0</v>
      </c>
      <c r="AD109" s="255"/>
    </row>
    <row r="110" spans="1:30" ht="15" customHeight="1" x14ac:dyDescent="0.2">
      <c r="A110" s="503"/>
      <c r="B110" s="510"/>
      <c r="C110" s="470" t="s">
        <v>564</v>
      </c>
      <c r="D110" s="472">
        <v>1</v>
      </c>
      <c r="E110" s="505"/>
      <c r="F110" s="529"/>
      <c r="G110" s="544"/>
      <c r="H110" s="526"/>
      <c r="I110" s="454"/>
      <c r="J110" s="350"/>
      <c r="K110" s="286"/>
      <c r="L110" s="286"/>
      <c r="M110" s="286"/>
      <c r="N110" s="286"/>
      <c r="O110" s="256" t="s">
        <v>5</v>
      </c>
      <c r="P110" s="386"/>
      <c r="Q110" s="386"/>
      <c r="R110" s="386"/>
      <c r="S110" s="386"/>
      <c r="T110" s="386"/>
      <c r="U110" s="386"/>
      <c r="V110" s="286"/>
      <c r="W110" s="286"/>
      <c r="X110" s="404"/>
      <c r="Y110" s="286"/>
      <c r="Z110" s="286"/>
      <c r="AA110" s="286"/>
      <c r="AB110" s="286">
        <f t="shared" si="15"/>
        <v>0</v>
      </c>
      <c r="AC110" s="230"/>
      <c r="AD110" s="255"/>
    </row>
    <row r="111" spans="1:30" ht="15" customHeight="1" x14ac:dyDescent="0.2">
      <c r="A111" s="503"/>
      <c r="B111" s="510"/>
      <c r="C111" s="471"/>
      <c r="D111" s="493"/>
      <c r="E111" s="804" t="s">
        <v>752</v>
      </c>
      <c r="F111" s="529"/>
      <c r="G111" s="544"/>
      <c r="H111" s="525" t="s">
        <v>770</v>
      </c>
      <c r="I111" s="453">
        <v>2700000</v>
      </c>
      <c r="J111" s="527" t="s">
        <v>298</v>
      </c>
      <c r="K111" s="310"/>
      <c r="L111" s="310"/>
      <c r="M111" s="310"/>
      <c r="N111" s="310"/>
      <c r="O111" s="256" t="s">
        <v>4</v>
      </c>
      <c r="P111" s="386"/>
      <c r="Q111" s="386"/>
      <c r="R111" s="386"/>
      <c r="S111" s="386"/>
      <c r="T111" s="386"/>
      <c r="U111" s="386"/>
      <c r="V111" s="286"/>
      <c r="W111" s="286"/>
      <c r="X111" s="404">
        <v>1</v>
      </c>
      <c r="Y111" s="286"/>
      <c r="Z111" s="286"/>
      <c r="AA111" s="286"/>
      <c r="AB111" s="286">
        <f t="shared" ref="AB111:AB112" si="16">P111+Q111+R111+S111+T111+U111+V111+W111+X111+Y111+Z111+AA111</f>
        <v>1</v>
      </c>
      <c r="AC111" s="233">
        <f>(AB112/AB111)*100</f>
        <v>0</v>
      </c>
      <c r="AD111" s="255"/>
    </row>
    <row r="112" spans="1:30" ht="15" customHeight="1" x14ac:dyDescent="0.2">
      <c r="A112" s="503"/>
      <c r="B112" s="510"/>
      <c r="C112" s="470" t="s">
        <v>564</v>
      </c>
      <c r="D112" s="472">
        <v>1</v>
      </c>
      <c r="E112" s="505"/>
      <c r="F112" s="526"/>
      <c r="G112" s="454"/>
      <c r="H112" s="526"/>
      <c r="I112" s="454"/>
      <c r="J112" s="528"/>
      <c r="K112" s="310"/>
      <c r="L112" s="310"/>
      <c r="M112" s="310"/>
      <c r="N112" s="310"/>
      <c r="O112" s="256" t="s">
        <v>5</v>
      </c>
      <c r="P112" s="386"/>
      <c r="Q112" s="386"/>
      <c r="R112" s="386"/>
      <c r="S112" s="386"/>
      <c r="T112" s="386"/>
      <c r="U112" s="386"/>
      <c r="V112" s="286"/>
      <c r="W112" s="286"/>
      <c r="X112" s="404"/>
      <c r="Y112" s="286"/>
      <c r="Z112" s="286"/>
      <c r="AA112" s="286"/>
      <c r="AB112" s="286">
        <f t="shared" si="16"/>
        <v>0</v>
      </c>
      <c r="AC112" s="230"/>
      <c r="AD112" s="255"/>
    </row>
    <row r="113" spans="1:30" ht="15" customHeight="1" x14ac:dyDescent="0.2">
      <c r="A113" s="503"/>
      <c r="B113" s="510"/>
      <c r="C113" s="471"/>
      <c r="D113" s="493"/>
      <c r="E113" s="530" t="s">
        <v>695</v>
      </c>
      <c r="F113" s="525" t="s">
        <v>763</v>
      </c>
      <c r="G113" s="453">
        <v>910000</v>
      </c>
      <c r="H113" s="525" t="s">
        <v>768</v>
      </c>
      <c r="I113" s="453">
        <v>1820000</v>
      </c>
      <c r="J113" s="463" t="s">
        <v>298</v>
      </c>
      <c r="K113" s="535" t="s">
        <v>560</v>
      </c>
      <c r="L113" s="535" t="s">
        <v>560</v>
      </c>
      <c r="M113" s="535" t="s">
        <v>560</v>
      </c>
      <c r="N113" s="566"/>
      <c r="O113" s="256" t="s">
        <v>4</v>
      </c>
      <c r="P113" s="383"/>
      <c r="Q113" s="383"/>
      <c r="R113" s="383"/>
      <c r="S113" s="383">
        <v>1</v>
      </c>
      <c r="T113" s="383"/>
      <c r="U113" s="383"/>
      <c r="V113" s="230">
        <v>1</v>
      </c>
      <c r="W113" s="230"/>
      <c r="X113" s="260"/>
      <c r="Y113" s="230">
        <v>1</v>
      </c>
      <c r="Z113" s="230"/>
      <c r="AA113" s="230"/>
      <c r="AB113" s="230">
        <f>P113+Q113+R113+S113+T113+U113+V113+W113+X113+Y113+Z113+AA113</f>
        <v>3</v>
      </c>
      <c r="AC113" s="233">
        <f>(AB114/AB113)*100</f>
        <v>0</v>
      </c>
      <c r="AD113" s="255"/>
    </row>
    <row r="114" spans="1:30" ht="20.25" customHeight="1" x14ac:dyDescent="0.2">
      <c r="A114" s="503"/>
      <c r="B114" s="510"/>
      <c r="C114" s="470" t="s">
        <v>564</v>
      </c>
      <c r="D114" s="472">
        <v>1</v>
      </c>
      <c r="E114" s="505"/>
      <c r="F114" s="526"/>
      <c r="G114" s="454"/>
      <c r="H114" s="526"/>
      <c r="I114" s="454"/>
      <c r="J114" s="464"/>
      <c r="K114" s="480"/>
      <c r="L114" s="480"/>
      <c r="M114" s="480"/>
      <c r="N114" s="567"/>
      <c r="O114" s="256" t="s">
        <v>5</v>
      </c>
      <c r="P114" s="383"/>
      <c r="Q114" s="383"/>
      <c r="R114" s="383"/>
      <c r="S114" s="383"/>
      <c r="T114" s="383"/>
      <c r="U114" s="383"/>
      <c r="V114" s="230"/>
      <c r="W114" s="230"/>
      <c r="X114" s="260"/>
      <c r="Y114" s="230"/>
      <c r="Z114" s="230"/>
      <c r="AA114" s="230"/>
      <c r="AB114" s="230">
        <f>P114+Q114+R114+S114+T114+U114+V114+W114+X114+Y114+Z114+AA114</f>
        <v>0</v>
      </c>
      <c r="AC114" s="230"/>
      <c r="AD114" s="255"/>
    </row>
    <row r="115" spans="1:30" ht="18" customHeight="1" x14ac:dyDescent="0.2">
      <c r="A115" s="503"/>
      <c r="B115" s="510"/>
      <c r="C115" s="471"/>
      <c r="D115" s="493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85"/>
      <c r="Q115" s="385"/>
      <c r="R115" s="385"/>
      <c r="S115" s="385"/>
      <c r="T115" s="385"/>
      <c r="U115" s="385"/>
      <c r="V115" s="306"/>
      <c r="W115" s="306"/>
      <c r="X115" s="306"/>
      <c r="Y115" s="306"/>
      <c r="Z115" s="306"/>
      <c r="AA115" s="306"/>
      <c r="AB115" s="306"/>
      <c r="AC115" s="307"/>
      <c r="AD115" s="255"/>
    </row>
    <row r="116" spans="1:30" ht="18.75" customHeight="1" x14ac:dyDescent="0.2">
      <c r="A116" s="503"/>
      <c r="B116" s="510"/>
      <c r="C116" s="470" t="s">
        <v>564</v>
      </c>
      <c r="D116" s="540">
        <v>1</v>
      </c>
      <c r="E116" s="524" t="s">
        <v>806</v>
      </c>
      <c r="F116" s="338"/>
      <c r="G116" s="359"/>
      <c r="H116" s="338"/>
      <c r="I116" s="359"/>
      <c r="J116" s="463" t="s">
        <v>298</v>
      </c>
      <c r="K116" s="535" t="s">
        <v>560</v>
      </c>
      <c r="L116" s="535" t="s">
        <v>560</v>
      </c>
      <c r="M116" s="535"/>
      <c r="N116" s="535"/>
      <c r="O116" s="252" t="s">
        <v>4</v>
      </c>
      <c r="P116" s="383"/>
      <c r="Q116" s="383">
        <v>8</v>
      </c>
      <c r="R116" s="383">
        <v>8</v>
      </c>
      <c r="S116" s="383"/>
      <c r="T116" s="383">
        <v>8</v>
      </c>
      <c r="U116" s="383">
        <v>8</v>
      </c>
      <c r="V116" s="230"/>
      <c r="W116" s="260">
        <v>8</v>
      </c>
      <c r="X116" s="260">
        <v>8</v>
      </c>
      <c r="Y116" s="230"/>
      <c r="Z116" s="230">
        <v>8</v>
      </c>
      <c r="AA116" s="230">
        <v>8</v>
      </c>
      <c r="AB116" s="230">
        <f>P116+Q116+R116+S116+T116+U116+V116+W116+X116+Y116+Z116+AA116</f>
        <v>64</v>
      </c>
      <c r="AC116" s="233">
        <f>(AB117/AB116)*100</f>
        <v>0</v>
      </c>
      <c r="AD116" s="255"/>
    </row>
    <row r="117" spans="1:30" ht="19.5" customHeight="1" x14ac:dyDescent="0.2">
      <c r="A117" s="503"/>
      <c r="B117" s="510"/>
      <c r="C117" s="471"/>
      <c r="D117" s="541"/>
      <c r="E117" s="524"/>
      <c r="F117" s="401"/>
      <c r="G117" s="401"/>
      <c r="H117" s="401"/>
      <c r="I117" s="401"/>
      <c r="J117" s="464"/>
      <c r="K117" s="480"/>
      <c r="L117" s="480"/>
      <c r="M117" s="480"/>
      <c r="N117" s="480"/>
      <c r="O117" s="252" t="s">
        <v>5</v>
      </c>
      <c r="P117" s="383"/>
      <c r="Q117" s="383"/>
      <c r="R117" s="383"/>
      <c r="S117" s="383"/>
      <c r="T117" s="383"/>
      <c r="U117" s="383"/>
      <c r="V117" s="230"/>
      <c r="W117" s="260"/>
      <c r="X117" s="260"/>
      <c r="Y117" s="230"/>
      <c r="Z117" s="230"/>
      <c r="AA117" s="230"/>
      <c r="AB117" s="230">
        <f>P117+Q117+R117+S117+T117+U117+V117+W117+X117+Y117+Z117+AA117</f>
        <v>0</v>
      </c>
      <c r="AC117" s="230"/>
      <c r="AD117" s="255"/>
    </row>
    <row r="118" spans="1:30" ht="18" customHeight="1" x14ac:dyDescent="0.2">
      <c r="A118" s="503"/>
      <c r="B118" s="510"/>
      <c r="C118" s="305" t="s">
        <v>713</v>
      </c>
      <c r="D118" s="306"/>
      <c r="E118" s="504" t="s">
        <v>694</v>
      </c>
      <c r="F118" s="338"/>
      <c r="G118" s="359"/>
      <c r="H118" s="338"/>
      <c r="I118" s="359"/>
      <c r="J118" s="463" t="s">
        <v>298</v>
      </c>
      <c r="K118" s="535" t="s">
        <v>560</v>
      </c>
      <c r="L118" s="535" t="s">
        <v>560</v>
      </c>
      <c r="M118" s="535"/>
      <c r="N118" s="535"/>
      <c r="O118" s="252" t="s">
        <v>4</v>
      </c>
      <c r="P118" s="383"/>
      <c r="Q118" s="383"/>
      <c r="R118" s="383"/>
      <c r="S118" s="383"/>
      <c r="T118" s="383"/>
      <c r="U118" s="383"/>
      <c r="V118" s="230"/>
      <c r="W118" s="260"/>
      <c r="X118" s="260"/>
      <c r="Y118" s="230"/>
      <c r="Z118" s="230">
        <v>1</v>
      </c>
      <c r="AA118" s="230"/>
      <c r="AB118" s="230">
        <f t="shared" ref="AB118:AB131" si="17">P118+Q118+R118+S118+T118+U118+V118+W118+X118+Y118+Z118+AA118</f>
        <v>1</v>
      </c>
      <c r="AC118" s="233">
        <f>(AB119/AB118)*100</f>
        <v>0</v>
      </c>
      <c r="AD118" s="255"/>
    </row>
    <row r="119" spans="1:30" ht="18.75" customHeight="1" x14ac:dyDescent="0.2">
      <c r="A119" s="503"/>
      <c r="B119" s="510"/>
      <c r="C119" s="284"/>
      <c r="D119" s="285"/>
      <c r="E119" s="505"/>
      <c r="F119" s="401"/>
      <c r="G119" s="401"/>
      <c r="H119" s="401"/>
      <c r="I119" s="401"/>
      <c r="J119" s="464"/>
      <c r="K119" s="480"/>
      <c r="L119" s="480"/>
      <c r="M119" s="480"/>
      <c r="N119" s="480"/>
      <c r="O119" s="252" t="s">
        <v>5</v>
      </c>
      <c r="P119" s="383"/>
      <c r="Q119" s="383"/>
      <c r="R119" s="383"/>
      <c r="S119" s="383"/>
      <c r="T119" s="383"/>
      <c r="U119" s="383"/>
      <c r="V119" s="230"/>
      <c r="W119" s="230"/>
      <c r="X119" s="260"/>
      <c r="Y119" s="230"/>
      <c r="Z119" s="230"/>
      <c r="AA119" s="230"/>
      <c r="AB119" s="230">
        <f t="shared" si="17"/>
        <v>0</v>
      </c>
      <c r="AC119" s="230"/>
      <c r="AD119" s="255"/>
    </row>
    <row r="120" spans="1:30" ht="18" customHeight="1" x14ac:dyDescent="0.2">
      <c r="A120" s="503"/>
      <c r="B120" s="510"/>
      <c r="C120" s="284"/>
      <c r="D120" s="285"/>
      <c r="E120" s="803" t="s">
        <v>777</v>
      </c>
      <c r="F120" s="525" t="s">
        <v>763</v>
      </c>
      <c r="G120" s="453">
        <v>726000</v>
      </c>
      <c r="H120" s="545"/>
      <c r="I120" s="585"/>
      <c r="J120" s="350"/>
      <c r="K120" s="535" t="s">
        <v>560</v>
      </c>
      <c r="L120" s="535" t="s">
        <v>560</v>
      </c>
      <c r="M120" s="535"/>
      <c r="N120" s="535"/>
      <c r="O120" s="252" t="s">
        <v>4</v>
      </c>
      <c r="P120" s="383"/>
      <c r="Q120" s="383"/>
      <c r="R120" s="383"/>
      <c r="S120" s="383"/>
      <c r="T120" s="383"/>
      <c r="U120" s="383"/>
      <c r="V120" s="230"/>
      <c r="W120" s="260"/>
      <c r="X120" s="260"/>
      <c r="Y120" s="230"/>
      <c r="Z120" s="230">
        <v>1</v>
      </c>
      <c r="AA120" s="230"/>
      <c r="AB120" s="230">
        <f t="shared" ref="AB120:AB121" si="18">P120+Q120+R120+S120+T120+U120+V120+W120+X120+Y120+Z120+AA120</f>
        <v>1</v>
      </c>
      <c r="AC120" s="233">
        <f>(AB121/AB120)*100</f>
        <v>0</v>
      </c>
      <c r="AD120" s="255"/>
    </row>
    <row r="121" spans="1:30" s="312" customFormat="1" ht="18" customHeight="1" x14ac:dyDescent="0.2">
      <c r="A121" s="503"/>
      <c r="B121" s="510"/>
      <c r="C121" s="349"/>
      <c r="D121" s="306"/>
      <c r="E121" s="505"/>
      <c r="F121" s="526"/>
      <c r="G121" s="454"/>
      <c r="H121" s="546"/>
      <c r="I121" s="586"/>
      <c r="J121" s="350"/>
      <c r="K121" s="480"/>
      <c r="L121" s="480"/>
      <c r="M121" s="480"/>
      <c r="N121" s="480"/>
      <c r="O121" s="252" t="s">
        <v>5</v>
      </c>
      <c r="P121" s="383"/>
      <c r="Q121" s="383"/>
      <c r="R121" s="383"/>
      <c r="S121" s="383"/>
      <c r="T121" s="383"/>
      <c r="U121" s="383"/>
      <c r="V121" s="230"/>
      <c r="W121" s="230"/>
      <c r="X121" s="260"/>
      <c r="Y121" s="230"/>
      <c r="Z121" s="230"/>
      <c r="AA121" s="230"/>
      <c r="AB121" s="230">
        <f t="shared" si="18"/>
        <v>0</v>
      </c>
      <c r="AC121" s="230"/>
      <c r="AD121" s="255"/>
    </row>
    <row r="122" spans="1:30" s="312" customFormat="1" ht="18" customHeight="1" x14ac:dyDescent="0.2">
      <c r="A122" s="503"/>
      <c r="B122" s="510"/>
      <c r="C122" s="349"/>
      <c r="D122" s="306"/>
      <c r="E122" s="531" t="s">
        <v>696</v>
      </c>
      <c r="F122" s="340"/>
      <c r="G122" s="362"/>
      <c r="H122" s="340"/>
      <c r="I122" s="362"/>
      <c r="J122" s="463" t="s">
        <v>298</v>
      </c>
      <c r="K122" s="535" t="s">
        <v>560</v>
      </c>
      <c r="L122" s="535" t="s">
        <v>560</v>
      </c>
      <c r="M122" s="535"/>
      <c r="N122" s="566"/>
      <c r="O122" s="252" t="s">
        <v>4</v>
      </c>
      <c r="P122" s="383">
        <v>1</v>
      </c>
      <c r="Q122" s="383">
        <v>1</v>
      </c>
      <c r="R122" s="383">
        <v>1</v>
      </c>
      <c r="S122" s="383">
        <v>1</v>
      </c>
      <c r="T122" s="383">
        <v>1</v>
      </c>
      <c r="U122" s="383">
        <v>1</v>
      </c>
      <c r="V122" s="260">
        <v>1</v>
      </c>
      <c r="W122" s="260">
        <v>1</v>
      </c>
      <c r="X122" s="264">
        <v>1</v>
      </c>
      <c r="Y122" s="264">
        <v>1</v>
      </c>
      <c r="Z122" s="260">
        <v>1</v>
      </c>
      <c r="AA122" s="260">
        <v>1</v>
      </c>
      <c r="AB122" s="230">
        <f t="shared" si="17"/>
        <v>12</v>
      </c>
      <c r="AC122" s="233">
        <f>(AB123/AB122)*100</f>
        <v>0</v>
      </c>
      <c r="AD122" s="255"/>
    </row>
    <row r="123" spans="1:30" ht="18.75" customHeight="1" x14ac:dyDescent="0.2">
      <c r="A123" s="503"/>
      <c r="B123" s="510"/>
      <c r="C123" s="470" t="s">
        <v>564</v>
      </c>
      <c r="D123" s="472">
        <v>1</v>
      </c>
      <c r="E123" s="532"/>
      <c r="F123" s="330"/>
      <c r="G123" s="330"/>
      <c r="H123" s="330"/>
      <c r="I123" s="330"/>
      <c r="J123" s="464"/>
      <c r="K123" s="480"/>
      <c r="L123" s="480"/>
      <c r="M123" s="480"/>
      <c r="N123" s="567"/>
      <c r="O123" s="252" t="s">
        <v>5</v>
      </c>
      <c r="P123" s="383"/>
      <c r="Q123" s="383"/>
      <c r="R123" s="383"/>
      <c r="S123" s="383"/>
      <c r="T123" s="383"/>
      <c r="U123" s="383"/>
      <c r="V123" s="260"/>
      <c r="W123" s="260"/>
      <c r="X123" s="260"/>
      <c r="Y123" s="260"/>
      <c r="Z123" s="260"/>
      <c r="AA123" s="260"/>
      <c r="AB123" s="230">
        <f t="shared" si="17"/>
        <v>0</v>
      </c>
      <c r="AC123" s="230"/>
      <c r="AD123" s="255"/>
    </row>
    <row r="124" spans="1:30" ht="17.25" customHeight="1" x14ac:dyDescent="0.2">
      <c r="A124" s="503"/>
      <c r="B124" s="510"/>
      <c r="C124" s="471"/>
      <c r="D124" s="493"/>
      <c r="E124" s="457" t="s">
        <v>779</v>
      </c>
      <c r="F124" s="458"/>
      <c r="G124" s="458"/>
      <c r="H124" s="458" t="s">
        <v>813</v>
      </c>
      <c r="I124" s="453">
        <v>1500000</v>
      </c>
      <c r="J124" s="334"/>
      <c r="K124" s="535" t="s">
        <v>560</v>
      </c>
      <c r="L124" s="535" t="s">
        <v>560</v>
      </c>
      <c r="M124" s="535"/>
      <c r="N124" s="535"/>
      <c r="O124" s="252" t="s">
        <v>4</v>
      </c>
      <c r="P124" s="383"/>
      <c r="Q124" s="383"/>
      <c r="R124" s="383"/>
      <c r="S124" s="383">
        <v>1</v>
      </c>
      <c r="T124" s="383"/>
      <c r="U124" s="383"/>
      <c r="V124" s="230"/>
      <c r="W124" s="260"/>
      <c r="X124" s="260"/>
      <c r="Y124" s="230">
        <v>1</v>
      </c>
      <c r="Z124" s="230"/>
      <c r="AA124" s="230"/>
      <c r="AB124" s="230">
        <f t="shared" ref="AB124:AB125" si="19">P124+Q124+R124+S124+T124+U124+V124+W124+X124+Y124+Z124+AA124</f>
        <v>2</v>
      </c>
      <c r="AC124" s="233">
        <f>(AB125/AB124)*100</f>
        <v>0</v>
      </c>
      <c r="AD124" s="255"/>
    </row>
    <row r="125" spans="1:30" ht="20.25" customHeight="1" x14ac:dyDescent="0.2">
      <c r="A125" s="503"/>
      <c r="B125" s="510"/>
      <c r="C125" s="305" t="s">
        <v>714</v>
      </c>
      <c r="D125" s="306"/>
      <c r="E125" s="456"/>
      <c r="F125" s="459"/>
      <c r="G125" s="459"/>
      <c r="H125" s="459"/>
      <c r="I125" s="454"/>
      <c r="J125" s="334"/>
      <c r="K125" s="480"/>
      <c r="L125" s="480"/>
      <c r="M125" s="480"/>
      <c r="N125" s="480"/>
      <c r="O125" s="252" t="s">
        <v>5</v>
      </c>
      <c r="P125" s="383"/>
      <c r="Q125" s="383"/>
      <c r="R125" s="383"/>
      <c r="S125" s="383"/>
      <c r="T125" s="383"/>
      <c r="U125" s="383"/>
      <c r="V125" s="230"/>
      <c r="W125" s="230"/>
      <c r="X125" s="260"/>
      <c r="Y125" s="230"/>
      <c r="Z125" s="230"/>
      <c r="AA125" s="230"/>
      <c r="AB125" s="230">
        <f t="shared" si="19"/>
        <v>0</v>
      </c>
      <c r="AC125" s="230"/>
      <c r="AD125" s="255"/>
    </row>
    <row r="126" spans="1:30" ht="18.75" customHeight="1" x14ac:dyDescent="0.2">
      <c r="A126" s="503"/>
      <c r="B126" s="510"/>
      <c r="C126" s="470" t="s">
        <v>564</v>
      </c>
      <c r="D126" s="472">
        <v>1</v>
      </c>
      <c r="E126" s="530" t="s">
        <v>723</v>
      </c>
      <c r="F126" s="338"/>
      <c r="G126" s="359"/>
      <c r="H126" s="338"/>
      <c r="I126" s="359"/>
      <c r="J126" s="463" t="s">
        <v>298</v>
      </c>
      <c r="K126" s="535" t="s">
        <v>560</v>
      </c>
      <c r="L126" s="535" t="s">
        <v>560</v>
      </c>
      <c r="M126" s="535" t="s">
        <v>560</v>
      </c>
      <c r="N126" s="535"/>
      <c r="O126" s="252" t="s">
        <v>4</v>
      </c>
      <c r="P126" s="383"/>
      <c r="Q126" s="383"/>
      <c r="R126" s="383">
        <v>4</v>
      </c>
      <c r="S126" s="383"/>
      <c r="T126" s="383"/>
      <c r="U126" s="383"/>
      <c r="V126" s="230"/>
      <c r="W126" s="230"/>
      <c r="X126" s="260"/>
      <c r="Y126" s="265"/>
      <c r="Z126" s="265">
        <v>8</v>
      </c>
      <c r="AA126" s="265"/>
      <c r="AB126" s="260">
        <f t="shared" si="17"/>
        <v>12</v>
      </c>
      <c r="AC126" s="233">
        <f>(AB127/AB126)*100</f>
        <v>0</v>
      </c>
      <c r="AD126" s="255"/>
    </row>
    <row r="127" spans="1:30" ht="18" customHeight="1" x14ac:dyDescent="0.2">
      <c r="A127" s="503"/>
      <c r="B127" s="510"/>
      <c r="C127" s="471"/>
      <c r="D127" s="493"/>
      <c r="E127" s="505"/>
      <c r="F127" s="324"/>
      <c r="G127" s="324"/>
      <c r="H127" s="324"/>
      <c r="I127" s="324"/>
      <c r="J127" s="464"/>
      <c r="K127" s="480"/>
      <c r="L127" s="480"/>
      <c r="M127" s="480"/>
      <c r="N127" s="480"/>
      <c r="O127" s="252" t="s">
        <v>5</v>
      </c>
      <c r="P127" s="383"/>
      <c r="Q127" s="383"/>
      <c r="R127" s="383"/>
      <c r="S127" s="383"/>
      <c r="T127" s="383"/>
      <c r="U127" s="383"/>
      <c r="V127" s="230"/>
      <c r="W127" s="230"/>
      <c r="X127" s="260"/>
      <c r="Y127" s="265"/>
      <c r="Z127" s="265"/>
      <c r="AA127" s="265"/>
      <c r="AB127" s="260">
        <f t="shared" si="17"/>
        <v>0</v>
      </c>
      <c r="AC127" s="230"/>
      <c r="AD127" s="255"/>
    </row>
    <row r="128" spans="1:30" ht="22.5" customHeight="1" x14ac:dyDescent="0.2">
      <c r="A128" s="503"/>
      <c r="B128" s="510"/>
      <c r="C128" s="470" t="s">
        <v>564</v>
      </c>
      <c r="D128" s="472">
        <v>1</v>
      </c>
      <c r="E128" s="542" t="s">
        <v>715</v>
      </c>
      <c r="F128" s="341"/>
      <c r="G128" s="363"/>
      <c r="H128" s="341"/>
      <c r="I128" s="363"/>
      <c r="J128" s="554" t="s">
        <v>716</v>
      </c>
      <c r="K128" s="538" t="s">
        <v>560</v>
      </c>
      <c r="L128" s="538" t="s">
        <v>560</v>
      </c>
      <c r="M128" s="538"/>
      <c r="N128" s="538"/>
      <c r="O128" s="409" t="s">
        <v>4</v>
      </c>
      <c r="P128" s="408">
        <v>1</v>
      </c>
      <c r="Q128" s="387"/>
      <c r="R128" s="387"/>
      <c r="S128" s="408">
        <v>1</v>
      </c>
      <c r="T128" s="408"/>
      <c r="U128" s="408"/>
      <c r="V128" s="410">
        <v>1</v>
      </c>
      <c r="W128" s="410"/>
      <c r="X128" s="411"/>
      <c r="Y128" s="410">
        <v>1</v>
      </c>
      <c r="Z128" s="282"/>
      <c r="AA128" s="282"/>
      <c r="AB128" s="411">
        <f t="shared" si="17"/>
        <v>4</v>
      </c>
      <c r="AC128" s="283">
        <f>(AB129/AB128)*100</f>
        <v>0</v>
      </c>
      <c r="AD128" s="255"/>
    </row>
    <row r="129" spans="1:30" ht="23.25" customHeight="1" x14ac:dyDescent="0.2">
      <c r="A129" s="503"/>
      <c r="B129" s="510"/>
      <c r="C129" s="471"/>
      <c r="D129" s="493"/>
      <c r="E129" s="543"/>
      <c r="F129" s="326"/>
      <c r="G129" s="326"/>
      <c r="H129" s="326"/>
      <c r="I129" s="326"/>
      <c r="J129" s="555"/>
      <c r="K129" s="539"/>
      <c r="L129" s="539"/>
      <c r="M129" s="539"/>
      <c r="N129" s="539"/>
      <c r="O129" s="409" t="s">
        <v>5</v>
      </c>
      <c r="P129" s="382"/>
      <c r="Q129" s="387"/>
      <c r="R129" s="387"/>
      <c r="S129" s="383"/>
      <c r="T129" s="387"/>
      <c r="U129" s="387"/>
      <c r="V129" s="230"/>
      <c r="W129" s="282"/>
      <c r="X129" s="281"/>
      <c r="Y129" s="282"/>
      <c r="Z129" s="282"/>
      <c r="AA129" s="282"/>
      <c r="AB129" s="411">
        <f t="shared" si="17"/>
        <v>0</v>
      </c>
      <c r="AC129" s="282"/>
      <c r="AD129" s="255"/>
    </row>
    <row r="130" spans="1:30" ht="21" customHeight="1" x14ac:dyDescent="0.2">
      <c r="A130" s="503"/>
      <c r="B130" s="510"/>
      <c r="C130" s="470" t="s">
        <v>564</v>
      </c>
      <c r="D130" s="472">
        <v>1</v>
      </c>
      <c r="E130" s="542" t="s">
        <v>701</v>
      </c>
      <c r="F130" s="341"/>
      <c r="G130" s="363"/>
      <c r="H130" s="341"/>
      <c r="I130" s="363"/>
      <c r="J130" s="554" t="s">
        <v>298</v>
      </c>
      <c r="K130" s="538" t="s">
        <v>560</v>
      </c>
      <c r="L130" s="538" t="s">
        <v>560</v>
      </c>
      <c r="M130" s="538"/>
      <c r="N130" s="538"/>
      <c r="O130" s="409" t="s">
        <v>4</v>
      </c>
      <c r="P130" s="387"/>
      <c r="Q130" s="387"/>
      <c r="R130" s="387"/>
      <c r="S130" s="408">
        <v>1</v>
      </c>
      <c r="T130" s="387"/>
      <c r="U130" s="387"/>
      <c r="V130" s="282"/>
      <c r="W130" s="282"/>
      <c r="X130" s="281"/>
      <c r="Y130" s="282"/>
      <c r="Z130" s="282"/>
      <c r="AA130" s="282"/>
      <c r="AB130" s="411">
        <f t="shared" si="17"/>
        <v>1</v>
      </c>
      <c r="AC130" s="283">
        <f>(AB131/AB130)*100</f>
        <v>0</v>
      </c>
      <c r="AD130" s="255"/>
    </row>
    <row r="131" spans="1:30" ht="15" customHeight="1" x14ac:dyDescent="0.2">
      <c r="A131" s="503"/>
      <c r="B131" s="510"/>
      <c r="C131" s="471"/>
      <c r="D131" s="493"/>
      <c r="E131" s="543"/>
      <c r="F131" s="326"/>
      <c r="G131" s="326"/>
      <c r="H131" s="326"/>
      <c r="I131" s="326"/>
      <c r="J131" s="555"/>
      <c r="K131" s="539"/>
      <c r="L131" s="539"/>
      <c r="M131" s="539"/>
      <c r="N131" s="539"/>
      <c r="O131" s="409" t="s">
        <v>5</v>
      </c>
      <c r="P131" s="387"/>
      <c r="Q131" s="387"/>
      <c r="R131" s="387"/>
      <c r="S131" s="387"/>
      <c r="T131" s="387"/>
      <c r="U131" s="387"/>
      <c r="V131" s="282"/>
      <c r="W131" s="282"/>
      <c r="X131" s="281"/>
      <c r="Y131" s="282"/>
      <c r="Z131" s="282"/>
      <c r="AA131" s="282"/>
      <c r="AB131" s="411">
        <f t="shared" si="17"/>
        <v>0</v>
      </c>
      <c r="AC131" s="282"/>
      <c r="AD131" s="255"/>
    </row>
    <row r="132" spans="1:30" s="312" customFormat="1" ht="18.75" customHeight="1" x14ac:dyDescent="0.2">
      <c r="A132" s="503"/>
      <c r="B132" s="510"/>
      <c r="C132" s="317"/>
      <c r="D132" s="293"/>
      <c r="E132" s="551" t="s">
        <v>697</v>
      </c>
      <c r="F132" s="342"/>
      <c r="G132" s="364"/>
      <c r="H132" s="342"/>
      <c r="I132" s="364"/>
      <c r="J132" s="463" t="s">
        <v>298</v>
      </c>
      <c r="K132" s="535" t="s">
        <v>560</v>
      </c>
      <c r="L132" s="535" t="s">
        <v>560</v>
      </c>
      <c r="M132" s="535"/>
      <c r="N132" s="566"/>
      <c r="O132" s="252" t="s">
        <v>4</v>
      </c>
      <c r="P132" s="383">
        <v>1</v>
      </c>
      <c r="Q132" s="383">
        <v>1</v>
      </c>
      <c r="R132" s="383">
        <v>1</v>
      </c>
      <c r="S132" s="383">
        <v>1</v>
      </c>
      <c r="T132" s="383">
        <v>1</v>
      </c>
      <c r="U132" s="383">
        <v>1</v>
      </c>
      <c r="V132" s="230">
        <v>1</v>
      </c>
      <c r="W132" s="230">
        <v>1</v>
      </c>
      <c r="X132" s="260">
        <v>1</v>
      </c>
      <c r="Y132" s="230">
        <v>1</v>
      </c>
      <c r="Z132" s="230">
        <v>1</v>
      </c>
      <c r="AA132" s="230">
        <v>1</v>
      </c>
      <c r="AB132" s="230">
        <f t="shared" ref="AB132:AB137" si="20">P132+Q132+R132+S132+T132+U132+V132+W132+X132+Y132+Z132+AA132</f>
        <v>12</v>
      </c>
      <c r="AC132" s="266">
        <f>(AB133/AB132)*100</f>
        <v>0</v>
      </c>
      <c r="AD132" s="255"/>
    </row>
    <row r="133" spans="1:30" s="312" customFormat="1" ht="18.75" customHeight="1" x14ac:dyDescent="0.2">
      <c r="A133" s="503"/>
      <c r="B133" s="510"/>
      <c r="C133" s="317"/>
      <c r="D133" s="293"/>
      <c r="E133" s="552"/>
      <c r="F133" s="328"/>
      <c r="G133" s="328"/>
      <c r="H133" s="328"/>
      <c r="I133" s="328"/>
      <c r="J133" s="464"/>
      <c r="K133" s="480"/>
      <c r="L133" s="480"/>
      <c r="M133" s="480"/>
      <c r="N133" s="567"/>
      <c r="O133" s="252" t="s">
        <v>5</v>
      </c>
      <c r="P133" s="383"/>
      <c r="Q133" s="383"/>
      <c r="R133" s="383"/>
      <c r="S133" s="383"/>
      <c r="T133" s="383"/>
      <c r="U133" s="383"/>
      <c r="V133" s="230"/>
      <c r="W133" s="230"/>
      <c r="X133" s="260"/>
      <c r="Y133" s="231"/>
      <c r="Z133" s="231"/>
      <c r="AA133" s="231"/>
      <c r="AB133" s="231">
        <f t="shared" si="20"/>
        <v>0</v>
      </c>
      <c r="AC133" s="232"/>
      <c r="AD133" s="255"/>
    </row>
    <row r="134" spans="1:30" ht="22.5" customHeight="1" x14ac:dyDescent="0.2">
      <c r="A134" s="503"/>
      <c r="B134" s="510"/>
      <c r="C134" s="470" t="s">
        <v>564</v>
      </c>
      <c r="D134" s="472">
        <v>1</v>
      </c>
      <c r="E134" s="564" t="s">
        <v>698</v>
      </c>
      <c r="F134" s="343"/>
      <c r="G134" s="365"/>
      <c r="H134" s="343"/>
      <c r="I134" s="365"/>
      <c r="J134" s="463" t="s">
        <v>298</v>
      </c>
      <c r="K134" s="535" t="s">
        <v>560</v>
      </c>
      <c r="L134" s="535" t="s">
        <v>560</v>
      </c>
      <c r="M134" s="535"/>
      <c r="N134" s="566"/>
      <c r="O134" s="252" t="s">
        <v>4</v>
      </c>
      <c r="P134" s="383">
        <v>1</v>
      </c>
      <c r="Q134" s="383">
        <v>1</v>
      </c>
      <c r="R134" s="383">
        <v>1</v>
      </c>
      <c r="S134" s="383">
        <v>1</v>
      </c>
      <c r="T134" s="383">
        <v>1</v>
      </c>
      <c r="U134" s="383">
        <v>1</v>
      </c>
      <c r="V134" s="230">
        <v>1</v>
      </c>
      <c r="W134" s="230">
        <v>1</v>
      </c>
      <c r="X134" s="260">
        <v>1</v>
      </c>
      <c r="Y134" s="230">
        <v>1</v>
      </c>
      <c r="Z134" s="230">
        <v>1</v>
      </c>
      <c r="AA134" s="230">
        <v>1</v>
      </c>
      <c r="AB134" s="230">
        <f t="shared" si="20"/>
        <v>12</v>
      </c>
      <c r="AC134" s="266">
        <f>(AB135/AB134)*100</f>
        <v>0</v>
      </c>
      <c r="AD134" s="255"/>
    </row>
    <row r="135" spans="1:30" ht="17.25" customHeight="1" x14ac:dyDescent="0.2">
      <c r="A135" s="503"/>
      <c r="B135" s="510"/>
      <c r="C135" s="471"/>
      <c r="D135" s="493"/>
      <c r="E135" s="565"/>
      <c r="F135" s="327"/>
      <c r="G135" s="327"/>
      <c r="H135" s="327"/>
      <c r="I135" s="327"/>
      <c r="J135" s="464"/>
      <c r="K135" s="480"/>
      <c r="L135" s="480"/>
      <c r="M135" s="480"/>
      <c r="N135" s="567"/>
      <c r="O135" s="252" t="s">
        <v>5</v>
      </c>
      <c r="P135" s="383"/>
      <c r="Q135" s="383"/>
      <c r="R135" s="383"/>
      <c r="S135" s="383"/>
      <c r="T135" s="383"/>
      <c r="U135" s="383"/>
      <c r="V135" s="230"/>
      <c r="W135" s="231"/>
      <c r="X135" s="268"/>
      <c r="Y135" s="231"/>
      <c r="Z135" s="231"/>
      <c r="AA135" s="231"/>
      <c r="AB135" s="231">
        <f t="shared" si="20"/>
        <v>0</v>
      </c>
      <c r="AC135" s="232"/>
      <c r="AD135" s="255"/>
    </row>
    <row r="136" spans="1:30" s="312" customFormat="1" ht="18.75" customHeight="1" x14ac:dyDescent="0.2">
      <c r="A136" s="503"/>
      <c r="B136" s="510"/>
      <c r="C136" s="317"/>
      <c r="D136" s="293"/>
      <c r="E136" s="553" t="s">
        <v>709</v>
      </c>
      <c r="F136" s="344"/>
      <c r="G136" s="366"/>
      <c r="H136" s="344"/>
      <c r="I136" s="366"/>
      <c r="J136" s="463" t="s">
        <v>298</v>
      </c>
      <c r="K136" s="439" t="s">
        <v>560</v>
      </c>
      <c r="L136" s="439" t="s">
        <v>560</v>
      </c>
      <c r="M136" s="439"/>
      <c r="N136" s="439"/>
      <c r="O136" s="267" t="s">
        <v>4</v>
      </c>
      <c r="P136" s="383">
        <v>1</v>
      </c>
      <c r="Q136" s="383"/>
      <c r="R136" s="383"/>
      <c r="S136" s="383">
        <v>1</v>
      </c>
      <c r="T136" s="383"/>
      <c r="U136" s="383"/>
      <c r="V136" s="260">
        <v>1</v>
      </c>
      <c r="W136" s="260"/>
      <c r="X136" s="260"/>
      <c r="Y136" s="260">
        <v>1</v>
      </c>
      <c r="Z136" s="268"/>
      <c r="AA136" s="260"/>
      <c r="AB136" s="231">
        <f t="shared" si="20"/>
        <v>4</v>
      </c>
      <c r="AC136" s="266">
        <f>(AB137/AB136)*100</f>
        <v>0</v>
      </c>
      <c r="AD136" s="255"/>
    </row>
    <row r="137" spans="1:30" s="312" customFormat="1" ht="16.5" customHeight="1" x14ac:dyDescent="0.2">
      <c r="A137" s="503"/>
      <c r="B137" s="510"/>
      <c r="C137" s="317"/>
      <c r="D137" s="293"/>
      <c r="E137" s="552"/>
      <c r="F137" s="325"/>
      <c r="G137" s="325"/>
      <c r="H137" s="325"/>
      <c r="I137" s="325"/>
      <c r="J137" s="464"/>
      <c r="K137" s="440"/>
      <c r="L137" s="440"/>
      <c r="M137" s="440"/>
      <c r="N137" s="440"/>
      <c r="O137" s="269" t="s">
        <v>5</v>
      </c>
      <c r="P137" s="383"/>
      <c r="Q137" s="383"/>
      <c r="R137" s="383"/>
      <c r="S137" s="383"/>
      <c r="T137" s="383"/>
      <c r="U137" s="383"/>
      <c r="V137" s="260"/>
      <c r="W137" s="260"/>
      <c r="X137" s="260"/>
      <c r="Y137" s="260"/>
      <c r="Z137" s="268"/>
      <c r="AA137" s="260"/>
      <c r="AB137" s="231">
        <f t="shared" si="20"/>
        <v>0</v>
      </c>
      <c r="AC137" s="232"/>
      <c r="AD137" s="255"/>
    </row>
    <row r="138" spans="1:30" ht="20.25" customHeight="1" x14ac:dyDescent="0.2">
      <c r="A138" s="503"/>
      <c r="B138" s="510"/>
      <c r="C138" s="470" t="s">
        <v>564</v>
      </c>
      <c r="D138" s="472">
        <v>1</v>
      </c>
      <c r="E138" s="308"/>
      <c r="F138" s="308" t="s">
        <v>354</v>
      </c>
      <c r="G138" s="437">
        <f>SUM(G10:G137)</f>
        <v>46900783</v>
      </c>
      <c r="H138" s="308" t="s">
        <v>354</v>
      </c>
      <c r="I138" s="437">
        <f>SUM(I10:I137)</f>
        <v>95711452</v>
      </c>
      <c r="J138" s="308"/>
      <c r="K138" s="308"/>
      <c r="L138" s="308"/>
      <c r="M138" s="308"/>
      <c r="N138" s="308"/>
      <c r="O138" s="308"/>
      <c r="P138" s="388">
        <f>(P136+P134+P132+P130+P128+P126+P124+P122+P120+P118+P116+P113+P111+P109+P107+P104+P102+P100+P98+P96+P94+P92+P89+P86+P84+P82+P79+P77+P75+P72+P70+P68+P66+P64+P62+P59+P57+P55+P53+P50+P48+P46+P44+P42+P39+P37+P35+P33+P31+P28+P26+P24+P22+P20+P18+P16+P14+P12+P10)</f>
        <v>35</v>
      </c>
      <c r="Q138" s="388">
        <f t="shared" ref="Q138:AA138" si="21">(Q136+Q134+Q132+Q130+Q128+Q126+Q124+Q122+Q120+Q118+Q116+Q113+Q111+Q109+Q107+Q104+Q102+Q100+Q98+Q96+Q94+Q92+Q89+Q86+Q84+Q82+Q79+Q77+Q75+Q72+Q70+Q68+Q66+Q64+Q62+Q59+Q57+Q55+Q53+Q50+Q48+Q46+Q44+Q42+Q39+Q37+Q35+Q33+Q31+Q28+Q26+Q24+Q22+Q20+Q18+Q16+Q14+Q12+Q10)</f>
        <v>52</v>
      </c>
      <c r="R138" s="388">
        <f t="shared" si="21"/>
        <v>58</v>
      </c>
      <c r="S138" s="388">
        <f t="shared" si="21"/>
        <v>47</v>
      </c>
      <c r="T138" s="388">
        <f t="shared" si="21"/>
        <v>58</v>
      </c>
      <c r="U138" s="388">
        <f t="shared" si="21"/>
        <v>58</v>
      </c>
      <c r="V138" s="388">
        <f t="shared" si="21"/>
        <v>35</v>
      </c>
      <c r="W138" s="388">
        <f t="shared" si="21"/>
        <v>49</v>
      </c>
      <c r="X138" s="388">
        <f t="shared" si="21"/>
        <v>52</v>
      </c>
      <c r="Y138" s="388">
        <f t="shared" si="21"/>
        <v>60</v>
      </c>
      <c r="Z138" s="388">
        <f t="shared" si="21"/>
        <v>65</v>
      </c>
      <c r="AA138" s="388">
        <f t="shared" si="21"/>
        <v>51</v>
      </c>
      <c r="AB138" s="388">
        <f>(AB136+AB134+AB132+AB130+AB128+AB126+AB124+AB122+AB120+AB118+AB116+AB113+AB111+AB109+AB107+AB104+AB102+AB100+AB98+AB96+AB94+AB92+AB89+AB86+AB84+AB82+AB79+AB77+AB75+AB72+AB70+AB68+AB66+AB64+AB62+AB59+AB57+AB55+AB53+AB50+AB48+AB46+AB44+AB42+AB39+AB37+AB35+AB33+AB31+AB28+AB26+AB24+AB22+AB20+AB18+AB16+AB14+AB12+AB10)</f>
        <v>620</v>
      </c>
      <c r="AC138" s="266">
        <f>(AB139/AB138)*100</f>
        <v>0</v>
      </c>
      <c r="AD138" s="255"/>
    </row>
    <row r="139" spans="1:30" ht="22.5" customHeight="1" thickBot="1" x14ac:dyDescent="0.25">
      <c r="A139" s="503"/>
      <c r="B139" s="510"/>
      <c r="C139" s="471"/>
      <c r="D139" s="493"/>
      <c r="E139" s="308"/>
      <c r="F139" s="308"/>
      <c r="G139" s="367"/>
      <c r="H139" s="308"/>
      <c r="I139" s="367"/>
      <c r="J139" s="308"/>
      <c r="K139" s="308"/>
      <c r="L139" s="308"/>
      <c r="M139" s="308"/>
      <c r="N139" s="308"/>
      <c r="O139" s="308"/>
      <c r="P139" s="388">
        <f>(P137+P135+P133+P131+P129+P127+P125+P123+P121+P119+P117+P114+P112+P110+P108+P105+P103+P101+P99+P97+P95+P93+P90+P87+P85+P83+P80+P78+P76+P73+P71+P69+P67+P65+P63+P60+P58+P56+P54+P51+P49+P47+P45+P43+P40+P38+P36+P34+P32+P29+P27+P25+P23+P21+P19+P17+P15+P13+P11)</f>
        <v>0</v>
      </c>
      <c r="Q139" s="388">
        <f t="shared" ref="Q139:AA139" si="22">(Q137+Q135+Q133+Q131+Q129+Q127+Q125+Q123+Q121+Q119+Q117+Q114+Q112+Q110+Q108+Q105+Q103+Q101+Q99+Q97+Q95+Q93+Q90+Q87+Q85+Q83+Q80+Q78+Q76+Q73+Q71+Q69+Q67+Q65+Q63+Q60+Q58+Q56+Q54+Q51+Q49+Q47+Q45+Q43+Q40+Q38+Q36+Q34+Q32+Q29+Q27+Q25+Q23+Q21+Q19+Q17+Q15+Q13+Q11)</f>
        <v>0</v>
      </c>
      <c r="R139" s="388">
        <f t="shared" si="22"/>
        <v>0</v>
      </c>
      <c r="S139" s="388">
        <f t="shared" si="22"/>
        <v>0</v>
      </c>
      <c r="T139" s="388">
        <f t="shared" si="22"/>
        <v>0</v>
      </c>
      <c r="U139" s="388">
        <f t="shared" si="22"/>
        <v>0</v>
      </c>
      <c r="V139" s="388">
        <f t="shared" si="22"/>
        <v>0</v>
      </c>
      <c r="W139" s="388">
        <f t="shared" si="22"/>
        <v>0</v>
      </c>
      <c r="X139" s="388">
        <f t="shared" si="22"/>
        <v>0</v>
      </c>
      <c r="Y139" s="388">
        <f t="shared" si="22"/>
        <v>0</v>
      </c>
      <c r="Z139" s="388">
        <f t="shared" si="22"/>
        <v>0</v>
      </c>
      <c r="AA139" s="388">
        <f t="shared" si="22"/>
        <v>0</v>
      </c>
      <c r="AB139" s="388">
        <f>(AB137+AB135+AB133+AB131+AB129+AB127+AB125+AB123+AB121+AB119+AB117+AB114+AB112+AB110+AB108+AB105+AB103+AB101+AB99+AB97+AB95+AB93+AB90+AB87+AB85+AB83+AB80+AB78+AB76+AB73+AB71+AB69+AB67+AB65+AB63+AB60+AB58+AB56+AB54+AB51+AB49+AB47+AB45+AB43+AB40+AB38+AB36+AB34+AB32+AB29+AB27+AB25+AB23+AB21+AB19+AB17+AB15+AB13+AB11)</f>
        <v>0</v>
      </c>
      <c r="AC139" s="266"/>
      <c r="AD139" s="255"/>
    </row>
    <row r="140" spans="1:30" ht="22.5" hidden="1" customHeight="1" x14ac:dyDescent="0.2">
      <c r="A140" s="558" t="s">
        <v>700</v>
      </c>
      <c r="B140" s="561" t="s">
        <v>699</v>
      </c>
      <c r="C140" s="561" t="s">
        <v>564</v>
      </c>
      <c r="D140" s="549">
        <v>1</v>
      </c>
      <c r="E140" s="308"/>
      <c r="F140" s="308"/>
      <c r="G140" s="367"/>
      <c r="H140" s="308"/>
      <c r="I140" s="367"/>
      <c r="J140" s="308"/>
      <c r="K140" s="308"/>
      <c r="L140" s="308"/>
      <c r="M140" s="308"/>
      <c r="N140" s="308"/>
      <c r="O140" s="308"/>
      <c r="P140" s="389">
        <f>P139/P138*100</f>
        <v>0</v>
      </c>
      <c r="Q140" s="389">
        <f t="shared" ref="Q140:AA140" si="23">Q139/Q138*100</f>
        <v>0</v>
      </c>
      <c r="R140" s="389">
        <f t="shared" si="23"/>
        <v>0</v>
      </c>
      <c r="S140" s="389">
        <f t="shared" si="23"/>
        <v>0</v>
      </c>
      <c r="T140" s="389">
        <f t="shared" si="23"/>
        <v>0</v>
      </c>
      <c r="U140" s="389">
        <f t="shared" si="23"/>
        <v>0</v>
      </c>
      <c r="V140" s="271">
        <f t="shared" si="23"/>
        <v>0</v>
      </c>
      <c r="W140" s="271">
        <f t="shared" si="23"/>
        <v>0</v>
      </c>
      <c r="X140" s="393">
        <f t="shared" si="23"/>
        <v>0</v>
      </c>
      <c r="Y140" s="271">
        <f t="shared" si="23"/>
        <v>0</v>
      </c>
      <c r="Z140" s="271">
        <f t="shared" si="23"/>
        <v>0</v>
      </c>
      <c r="AA140" s="271">
        <f t="shared" si="23"/>
        <v>0</v>
      </c>
      <c r="AB140" s="272"/>
      <c r="AC140" s="270"/>
      <c r="AD140" s="255"/>
    </row>
    <row r="141" spans="1:30" ht="22.5" hidden="1" customHeight="1" x14ac:dyDescent="0.2">
      <c r="A141" s="559"/>
      <c r="B141" s="562"/>
      <c r="C141" s="563"/>
      <c r="D141" s="550"/>
      <c r="E141" s="276"/>
      <c r="F141" s="345"/>
      <c r="G141" s="345"/>
      <c r="H141" s="345"/>
      <c r="I141" s="345"/>
      <c r="J141" s="234"/>
      <c r="K141" s="277"/>
      <c r="L141" s="277"/>
      <c r="M141" s="277"/>
      <c r="N141" s="278"/>
      <c r="O141" s="279"/>
      <c r="P141" s="390"/>
      <c r="Q141" s="383"/>
      <c r="R141" s="383"/>
      <c r="S141" s="383"/>
      <c r="T141" s="383"/>
      <c r="U141" s="383"/>
      <c r="V141" s="260"/>
      <c r="W141" s="260"/>
      <c r="X141" s="392"/>
      <c r="Y141" s="232"/>
      <c r="Z141" s="231"/>
      <c r="AA141" s="232"/>
      <c r="AB141" s="231"/>
      <c r="AC141" s="232"/>
      <c r="AD141" s="255"/>
    </row>
    <row r="142" spans="1:30" ht="21.75" hidden="1" customHeight="1" x14ac:dyDescent="0.2">
      <c r="A142" s="559"/>
      <c r="B142" s="562"/>
      <c r="C142" s="561" t="s">
        <v>564</v>
      </c>
      <c r="D142" s="549">
        <v>1</v>
      </c>
      <c r="G142" s="375">
        <f ca="1">SUM(G10:G143)</f>
        <v>44223512</v>
      </c>
      <c r="I142" s="375">
        <f ca="1">SUM(I10:I143)</f>
        <v>89743144</v>
      </c>
      <c r="N142" s="235"/>
      <c r="P142" s="405"/>
      <c r="Q142" s="405"/>
      <c r="R142" s="405"/>
      <c r="S142" s="405"/>
      <c r="T142" s="405"/>
      <c r="U142" s="405"/>
      <c r="V142" s="405"/>
      <c r="W142" s="405"/>
      <c r="X142" s="405"/>
      <c r="Z142" s="235"/>
      <c r="AD142" s="255"/>
    </row>
    <row r="143" spans="1:30" ht="21.75" hidden="1" customHeight="1" x14ac:dyDescent="0.2">
      <c r="A143" s="560"/>
      <c r="B143" s="563"/>
      <c r="C143" s="563"/>
      <c r="D143" s="550"/>
      <c r="G143" s="368"/>
      <c r="N143" s="235"/>
      <c r="P143" s="405"/>
      <c r="Q143" s="405"/>
      <c r="R143" s="405"/>
      <c r="S143" s="405"/>
      <c r="T143" s="405"/>
      <c r="U143" s="405"/>
      <c r="V143" s="405"/>
      <c r="W143" s="405"/>
      <c r="X143" s="405"/>
      <c r="Z143" s="235"/>
      <c r="AD143" s="255"/>
    </row>
    <row r="144" spans="1:30" ht="27.75" customHeight="1" thickBot="1" x14ac:dyDescent="0.25">
      <c r="A144" s="423" t="s">
        <v>705</v>
      </c>
      <c r="B144" s="422"/>
      <c r="C144" s="308"/>
      <c r="D144" s="421"/>
      <c r="E144" s="424">
        <f>(AB138)</f>
        <v>620</v>
      </c>
      <c r="P144" s="405"/>
      <c r="Q144" s="405"/>
      <c r="R144" s="405"/>
      <c r="S144" s="405"/>
      <c r="T144" s="405"/>
      <c r="U144" s="405"/>
      <c r="V144" s="405"/>
      <c r="W144" s="405"/>
      <c r="X144" s="405"/>
      <c r="AD144" s="255"/>
    </row>
    <row r="145" spans="1:30" ht="27.75" customHeight="1" thickBot="1" x14ac:dyDescent="0.25">
      <c r="A145" s="423" t="s">
        <v>706</v>
      </c>
      <c r="B145" s="422"/>
      <c r="C145" s="308"/>
      <c r="D145" s="421"/>
      <c r="E145" s="424">
        <f>(AB139)</f>
        <v>0</v>
      </c>
      <c r="I145" s="438"/>
      <c r="P145" s="405"/>
      <c r="Q145" s="405"/>
      <c r="R145" s="405"/>
      <c r="S145" s="405"/>
      <c r="T145" s="405"/>
      <c r="U145" s="405"/>
      <c r="V145" s="405"/>
      <c r="W145" s="405"/>
      <c r="X145" s="405"/>
      <c r="AD145" s="255"/>
    </row>
    <row r="146" spans="1:30" ht="29.25" customHeight="1" thickBot="1" x14ac:dyDescent="0.25">
      <c r="A146" s="423" t="s">
        <v>707</v>
      </c>
      <c r="B146" s="422"/>
      <c r="C146" s="308"/>
      <c r="D146" s="421"/>
      <c r="E146" s="425">
        <f>(AC138)</f>
        <v>0</v>
      </c>
      <c r="P146" s="405"/>
      <c r="Q146" s="405"/>
      <c r="R146" s="405"/>
      <c r="S146" s="405"/>
      <c r="T146" s="405"/>
      <c r="U146" s="405"/>
      <c r="V146" s="405"/>
      <c r="W146" s="405"/>
      <c r="X146" s="405"/>
      <c r="AD146" s="255"/>
    </row>
    <row r="147" spans="1:30" ht="16.5" hidden="1" customHeight="1" x14ac:dyDescent="0.2">
      <c r="A147" s="273"/>
      <c r="B147" s="274"/>
      <c r="C147" s="273"/>
      <c r="D147" s="275"/>
      <c r="P147" s="405"/>
      <c r="Q147" s="405"/>
      <c r="R147" s="405"/>
      <c r="S147" s="405"/>
      <c r="T147" s="405"/>
      <c r="U147" s="405"/>
      <c r="V147" s="405"/>
      <c r="W147" s="405"/>
      <c r="X147" s="405"/>
      <c r="AD147" s="255"/>
    </row>
    <row r="148" spans="1:30" x14ac:dyDescent="0.2">
      <c r="P148" s="405"/>
      <c r="Q148" s="405"/>
      <c r="R148" s="405"/>
      <c r="S148" s="405"/>
      <c r="T148" s="405"/>
      <c r="U148" s="405"/>
      <c r="V148" s="405"/>
      <c r="W148" s="405"/>
      <c r="X148" s="405"/>
    </row>
    <row r="149" spans="1:30" x14ac:dyDescent="0.2">
      <c r="P149" s="405"/>
      <c r="Q149" s="405"/>
      <c r="R149" s="405"/>
      <c r="S149" s="405"/>
      <c r="T149" s="405"/>
      <c r="U149" s="405"/>
      <c r="V149" s="405"/>
      <c r="W149" s="405"/>
      <c r="X149" s="405"/>
    </row>
    <row r="150" spans="1:30" x14ac:dyDescent="0.2">
      <c r="P150" s="405"/>
      <c r="Q150" s="405"/>
      <c r="R150" s="405"/>
      <c r="S150" s="405"/>
      <c r="T150" s="405"/>
      <c r="U150" s="405"/>
      <c r="V150" s="405"/>
      <c r="W150" s="405"/>
      <c r="X150" s="405"/>
    </row>
    <row r="151" spans="1:30" x14ac:dyDescent="0.2">
      <c r="A151" s="235" t="s">
        <v>786</v>
      </c>
      <c r="P151" s="405"/>
      <c r="Q151" s="405"/>
      <c r="R151" s="405"/>
      <c r="S151" s="405"/>
      <c r="T151" s="405"/>
      <c r="U151" s="405"/>
      <c r="V151" s="405"/>
      <c r="W151" s="405"/>
      <c r="X151" s="405"/>
    </row>
    <row r="152" spans="1:30" x14ac:dyDescent="0.2">
      <c r="P152" s="405"/>
      <c r="Q152" s="405"/>
      <c r="R152" s="405"/>
      <c r="S152" s="405"/>
      <c r="T152" s="405"/>
      <c r="U152" s="405"/>
      <c r="V152" s="405"/>
      <c r="W152" s="405"/>
      <c r="X152" s="405"/>
    </row>
    <row r="153" spans="1:30" x14ac:dyDescent="0.2">
      <c r="A153" s="235" t="s">
        <v>785</v>
      </c>
      <c r="P153" s="405"/>
      <c r="Q153" s="405"/>
      <c r="R153" s="405"/>
      <c r="S153" s="405"/>
      <c r="T153" s="405"/>
      <c r="U153" s="405"/>
      <c r="V153" s="405"/>
      <c r="W153" s="405"/>
      <c r="X153" s="405"/>
    </row>
    <row r="154" spans="1:30" x14ac:dyDescent="0.2">
      <c r="P154" s="405"/>
      <c r="Q154" s="405"/>
      <c r="R154" s="405"/>
      <c r="S154" s="405"/>
      <c r="T154" s="405"/>
      <c r="U154" s="405"/>
      <c r="V154" s="405"/>
      <c r="W154" s="405"/>
      <c r="X154" s="405"/>
    </row>
    <row r="155" spans="1:30" x14ac:dyDescent="0.2">
      <c r="P155" s="405"/>
      <c r="Q155" s="405"/>
      <c r="R155" s="405"/>
      <c r="S155" s="405"/>
      <c r="T155" s="405"/>
      <c r="U155" s="405"/>
      <c r="V155" s="405"/>
      <c r="W155" s="405"/>
      <c r="X155" s="405"/>
    </row>
    <row r="156" spans="1:30" x14ac:dyDescent="0.2">
      <c r="P156" s="405"/>
      <c r="Q156" s="405"/>
      <c r="R156" s="405"/>
      <c r="S156" s="405"/>
      <c r="T156" s="405"/>
      <c r="U156" s="405"/>
      <c r="V156" s="405"/>
      <c r="W156" s="405"/>
      <c r="X156" s="405"/>
    </row>
    <row r="157" spans="1:30" x14ac:dyDescent="0.2">
      <c r="P157" s="405"/>
      <c r="Q157" s="405"/>
      <c r="R157" s="405"/>
      <c r="S157" s="405"/>
      <c r="T157" s="405"/>
      <c r="U157" s="405"/>
      <c r="V157" s="405"/>
      <c r="W157" s="405"/>
      <c r="X157" s="405"/>
    </row>
    <row r="158" spans="1:30" x14ac:dyDescent="0.2">
      <c r="P158" s="405"/>
      <c r="Q158" s="405"/>
      <c r="R158" s="405"/>
      <c r="S158" s="405"/>
      <c r="T158" s="405"/>
      <c r="U158" s="405"/>
      <c r="V158" s="405"/>
      <c r="W158" s="405"/>
      <c r="X158" s="405"/>
    </row>
    <row r="159" spans="1:30" x14ac:dyDescent="0.2">
      <c r="P159" s="405"/>
      <c r="Q159" s="405"/>
      <c r="R159" s="405"/>
      <c r="S159" s="405"/>
      <c r="T159" s="405"/>
      <c r="U159" s="405"/>
      <c r="V159" s="405"/>
      <c r="W159" s="405"/>
      <c r="X159" s="405"/>
    </row>
    <row r="160" spans="1:30" x14ac:dyDescent="0.2">
      <c r="P160" s="405"/>
      <c r="Q160" s="405"/>
      <c r="R160" s="405"/>
      <c r="S160" s="405"/>
      <c r="T160" s="405"/>
      <c r="U160" s="405"/>
      <c r="V160" s="405"/>
      <c r="W160" s="405"/>
      <c r="X160" s="405"/>
    </row>
    <row r="161" spans="16:24" x14ac:dyDescent="0.2">
      <c r="P161" s="405"/>
      <c r="Q161" s="405"/>
      <c r="R161" s="405"/>
      <c r="S161" s="405"/>
      <c r="T161" s="405"/>
      <c r="U161" s="405"/>
      <c r="V161" s="405"/>
      <c r="W161" s="405"/>
      <c r="X161" s="405"/>
    </row>
    <row r="162" spans="16:24" x14ac:dyDescent="0.2">
      <c r="P162" s="405"/>
      <c r="Q162" s="405"/>
      <c r="R162" s="405"/>
      <c r="S162" s="405"/>
      <c r="T162" s="405"/>
      <c r="U162" s="405"/>
      <c r="V162" s="405"/>
      <c r="W162" s="405"/>
      <c r="X162" s="405"/>
    </row>
    <row r="163" spans="16:24" x14ac:dyDescent="0.2">
      <c r="P163" s="405"/>
      <c r="Q163" s="405"/>
      <c r="R163" s="405"/>
      <c r="S163" s="405"/>
      <c r="T163" s="405"/>
      <c r="U163" s="405"/>
      <c r="V163" s="405"/>
      <c r="W163" s="405"/>
      <c r="X163" s="405"/>
    </row>
    <row r="164" spans="16:24" x14ac:dyDescent="0.2">
      <c r="P164" s="405"/>
      <c r="Q164" s="405"/>
      <c r="R164" s="405"/>
      <c r="S164" s="405"/>
      <c r="T164" s="405"/>
      <c r="U164" s="405"/>
      <c r="V164" s="405"/>
      <c r="W164" s="405"/>
      <c r="X164" s="405"/>
    </row>
    <row r="165" spans="16:24" x14ac:dyDescent="0.2">
      <c r="P165" s="405"/>
      <c r="Q165" s="405"/>
      <c r="R165" s="405"/>
      <c r="S165" s="405"/>
      <c r="T165" s="405"/>
      <c r="U165" s="405"/>
      <c r="V165" s="405"/>
      <c r="W165" s="405"/>
      <c r="X165" s="405"/>
    </row>
    <row r="166" spans="16:24" x14ac:dyDescent="0.2">
      <c r="P166" s="405"/>
      <c r="Q166" s="405"/>
      <c r="R166" s="405"/>
      <c r="S166" s="405"/>
      <c r="T166" s="405"/>
      <c r="U166" s="405"/>
      <c r="V166" s="405"/>
      <c r="W166" s="405"/>
      <c r="X166" s="405"/>
    </row>
    <row r="167" spans="16:24" x14ac:dyDescent="0.2">
      <c r="P167" s="405"/>
      <c r="Q167" s="405"/>
      <c r="R167" s="405"/>
      <c r="S167" s="405"/>
      <c r="T167" s="405"/>
      <c r="U167" s="405"/>
      <c r="V167" s="405"/>
      <c r="W167" s="405"/>
      <c r="X167" s="405"/>
    </row>
    <row r="168" spans="16:24" x14ac:dyDescent="0.2">
      <c r="P168" s="405"/>
      <c r="Q168" s="405"/>
      <c r="R168" s="405"/>
      <c r="S168" s="405"/>
      <c r="T168" s="405"/>
      <c r="U168" s="405"/>
      <c r="V168" s="405"/>
      <c r="W168" s="405"/>
      <c r="X168" s="405"/>
    </row>
    <row r="169" spans="16:24" x14ac:dyDescent="0.2">
      <c r="P169" s="405"/>
      <c r="Q169" s="405"/>
      <c r="R169" s="405"/>
      <c r="S169" s="405"/>
      <c r="T169" s="405"/>
      <c r="U169" s="405"/>
      <c r="V169" s="405"/>
      <c r="W169" s="405"/>
      <c r="X169" s="405"/>
    </row>
    <row r="170" spans="16:24" x14ac:dyDescent="0.2">
      <c r="P170" s="405"/>
      <c r="Q170" s="405"/>
      <c r="R170" s="405"/>
      <c r="S170" s="405"/>
      <c r="T170" s="405"/>
      <c r="U170" s="405"/>
      <c r="V170" s="405"/>
      <c r="W170" s="405"/>
      <c r="X170" s="405"/>
    </row>
    <row r="171" spans="16:24" x14ac:dyDescent="0.2">
      <c r="P171" s="405"/>
      <c r="Q171" s="405"/>
      <c r="R171" s="405"/>
      <c r="S171" s="405"/>
      <c r="T171" s="405"/>
      <c r="U171" s="405"/>
      <c r="V171" s="405"/>
      <c r="W171" s="405"/>
      <c r="X171" s="405"/>
    </row>
    <row r="172" spans="16:24" x14ac:dyDescent="0.2">
      <c r="P172" s="405"/>
      <c r="Q172" s="405"/>
      <c r="R172" s="405"/>
      <c r="S172" s="405"/>
      <c r="T172" s="405"/>
      <c r="U172" s="405"/>
      <c r="V172" s="405"/>
      <c r="W172" s="405"/>
      <c r="X172" s="405"/>
    </row>
    <row r="173" spans="16:24" x14ac:dyDescent="0.2">
      <c r="P173" s="405"/>
      <c r="Q173" s="405"/>
      <c r="R173" s="405"/>
      <c r="S173" s="405"/>
      <c r="T173" s="405"/>
      <c r="U173" s="405"/>
      <c r="V173" s="405"/>
      <c r="W173" s="405"/>
      <c r="X173" s="405"/>
    </row>
    <row r="174" spans="16:24" x14ac:dyDescent="0.2">
      <c r="P174" s="405"/>
      <c r="Q174" s="405"/>
      <c r="R174" s="405"/>
      <c r="S174" s="405"/>
      <c r="T174" s="405"/>
      <c r="U174" s="405"/>
      <c r="V174" s="405"/>
      <c r="W174" s="405"/>
      <c r="X174" s="405"/>
    </row>
    <row r="175" spans="16:24" x14ac:dyDescent="0.2">
      <c r="P175" s="405"/>
      <c r="Q175" s="405"/>
      <c r="R175" s="405"/>
      <c r="S175" s="405"/>
      <c r="T175" s="405"/>
      <c r="U175" s="405"/>
      <c r="V175" s="405"/>
      <c r="W175" s="405"/>
      <c r="X175" s="405"/>
    </row>
    <row r="176" spans="16:24" x14ac:dyDescent="0.2">
      <c r="P176" s="405"/>
      <c r="Q176" s="405"/>
      <c r="R176" s="405"/>
      <c r="S176" s="405"/>
      <c r="T176" s="405"/>
      <c r="U176" s="405"/>
      <c r="V176" s="405"/>
      <c r="W176" s="405"/>
      <c r="X176" s="405"/>
    </row>
    <row r="177" spans="16:24" x14ac:dyDescent="0.2">
      <c r="P177" s="405"/>
      <c r="Q177" s="405"/>
      <c r="R177" s="405"/>
      <c r="S177" s="405"/>
      <c r="T177" s="405"/>
      <c r="U177" s="405"/>
      <c r="V177" s="405"/>
      <c r="W177" s="405"/>
      <c r="X177" s="405"/>
    </row>
    <row r="178" spans="16:24" x14ac:dyDescent="0.2">
      <c r="P178" s="405"/>
      <c r="Q178" s="405"/>
      <c r="R178" s="405"/>
      <c r="S178" s="405"/>
      <c r="T178" s="405"/>
      <c r="U178" s="405"/>
      <c r="V178" s="405"/>
      <c r="W178" s="405"/>
      <c r="X178" s="405"/>
    </row>
    <row r="179" spans="16:24" x14ac:dyDescent="0.2">
      <c r="P179" s="405"/>
      <c r="Q179" s="405"/>
      <c r="R179" s="405"/>
      <c r="S179" s="405"/>
      <c r="T179" s="405"/>
      <c r="U179" s="405"/>
      <c r="V179" s="405"/>
      <c r="W179" s="405"/>
      <c r="X179" s="405"/>
    </row>
    <row r="180" spans="16:24" x14ac:dyDescent="0.2">
      <c r="P180" s="405"/>
      <c r="Q180" s="405"/>
      <c r="R180" s="405"/>
      <c r="S180" s="405"/>
      <c r="T180" s="405"/>
      <c r="U180" s="405"/>
      <c r="V180" s="405"/>
      <c r="W180" s="405"/>
      <c r="X180" s="405"/>
    </row>
    <row r="181" spans="16:24" x14ac:dyDescent="0.2">
      <c r="P181" s="405"/>
      <c r="Q181" s="405"/>
      <c r="R181" s="405"/>
      <c r="S181" s="405"/>
      <c r="T181" s="405"/>
      <c r="U181" s="405"/>
      <c r="V181" s="405"/>
      <c r="W181" s="405"/>
      <c r="X181" s="405"/>
    </row>
    <row r="182" spans="16:24" x14ac:dyDescent="0.2">
      <c r="P182" s="405"/>
      <c r="Q182" s="405"/>
      <c r="R182" s="405"/>
      <c r="S182" s="405"/>
      <c r="T182" s="405"/>
      <c r="U182" s="405"/>
      <c r="V182" s="405"/>
      <c r="W182" s="405"/>
      <c r="X182" s="405"/>
    </row>
    <row r="183" spans="16:24" x14ac:dyDescent="0.2">
      <c r="P183" s="405"/>
      <c r="Q183" s="405"/>
      <c r="R183" s="405"/>
      <c r="S183" s="405"/>
      <c r="T183" s="405"/>
      <c r="U183" s="405"/>
      <c r="V183" s="405"/>
      <c r="W183" s="405"/>
      <c r="X183" s="405"/>
    </row>
    <row r="184" spans="16:24" x14ac:dyDescent="0.2">
      <c r="P184" s="405"/>
      <c r="Q184" s="405"/>
      <c r="R184" s="405"/>
      <c r="S184" s="405"/>
      <c r="T184" s="405"/>
      <c r="U184" s="405"/>
      <c r="V184" s="405"/>
      <c r="W184" s="405"/>
      <c r="X184" s="405"/>
    </row>
    <row r="185" spans="16:24" x14ac:dyDescent="0.2">
      <c r="P185" s="405"/>
      <c r="Q185" s="405"/>
      <c r="R185" s="405"/>
      <c r="S185" s="405"/>
      <c r="T185" s="405"/>
      <c r="U185" s="405"/>
      <c r="V185" s="405"/>
      <c r="W185" s="405"/>
      <c r="X185" s="405"/>
    </row>
    <row r="186" spans="16:24" x14ac:dyDescent="0.2">
      <c r="P186" s="405"/>
      <c r="Q186" s="405"/>
      <c r="R186" s="405"/>
      <c r="S186" s="405"/>
      <c r="T186" s="405"/>
      <c r="U186" s="405"/>
      <c r="V186" s="405"/>
      <c r="W186" s="405"/>
      <c r="X186" s="405"/>
    </row>
    <row r="187" spans="16:24" x14ac:dyDescent="0.2">
      <c r="P187" s="405"/>
      <c r="Q187" s="405"/>
      <c r="R187" s="405"/>
      <c r="S187" s="405"/>
      <c r="T187" s="405"/>
      <c r="U187" s="405"/>
      <c r="V187" s="405"/>
      <c r="W187" s="405"/>
      <c r="X187" s="405"/>
    </row>
    <row r="188" spans="16:24" x14ac:dyDescent="0.2">
      <c r="P188" s="405"/>
      <c r="Q188" s="405"/>
      <c r="R188" s="405"/>
      <c r="S188" s="405"/>
      <c r="T188" s="405"/>
      <c r="U188" s="405"/>
      <c r="V188" s="405"/>
      <c r="W188" s="405"/>
      <c r="X188" s="405"/>
    </row>
  </sheetData>
  <protectedRanges>
    <protectedRange password="EF19" sqref="P7:AA15" name="Rango1"/>
  </protectedRanges>
  <mergeCells count="540">
    <mergeCell ref="M50:M51"/>
    <mergeCell ref="M77:M78"/>
    <mergeCell ref="A28:A104"/>
    <mergeCell ref="H94:H95"/>
    <mergeCell ref="I94:I95"/>
    <mergeCell ref="E37:E38"/>
    <mergeCell ref="J37:J38"/>
    <mergeCell ref="AB2:AC6"/>
    <mergeCell ref="K68:K69"/>
    <mergeCell ref="J70:J71"/>
    <mergeCell ref="L79:L80"/>
    <mergeCell ref="J46:J47"/>
    <mergeCell ref="J50:J51"/>
    <mergeCell ref="J42:J43"/>
    <mergeCell ref="K77:K78"/>
    <mergeCell ref="L77:L78"/>
    <mergeCell ref="K79:K80"/>
    <mergeCell ref="J62:J63"/>
    <mergeCell ref="J64:J65"/>
    <mergeCell ref="J68:J69"/>
    <mergeCell ref="L68:L69"/>
    <mergeCell ref="L72:L73"/>
    <mergeCell ref="K72:K73"/>
    <mergeCell ref="K66:K67"/>
    <mergeCell ref="E75:E76"/>
    <mergeCell ref="N77:N78"/>
    <mergeCell ref="N39:N40"/>
    <mergeCell ref="J48:J49"/>
    <mergeCell ref="I62:I63"/>
    <mergeCell ref="F59:F60"/>
    <mergeCell ref="G59:G60"/>
    <mergeCell ref="I59:I60"/>
    <mergeCell ref="I57:I58"/>
    <mergeCell ref="I44:I45"/>
    <mergeCell ref="G44:G45"/>
    <mergeCell ref="F53:F54"/>
    <mergeCell ref="F64:F65"/>
    <mergeCell ref="H64:H65"/>
    <mergeCell ref="J55:J60"/>
    <mergeCell ref="J39:J40"/>
    <mergeCell ref="L44:L45"/>
    <mergeCell ref="M42:M43"/>
    <mergeCell ref="I42:I43"/>
    <mergeCell ref="K62:K63"/>
    <mergeCell ref="L62:L63"/>
    <mergeCell ref="L64:L65"/>
    <mergeCell ref="K64:K65"/>
    <mergeCell ref="I55:I56"/>
    <mergeCell ref="L66:L67"/>
    <mergeCell ref="M84:M85"/>
    <mergeCell ref="N42:N43"/>
    <mergeCell ref="N44:N45"/>
    <mergeCell ref="N64:N65"/>
    <mergeCell ref="N62:N63"/>
    <mergeCell ref="M62:M63"/>
    <mergeCell ref="M64:M65"/>
    <mergeCell ref="M68:M69"/>
    <mergeCell ref="M72:M73"/>
    <mergeCell ref="N48:N49"/>
    <mergeCell ref="M66:M67"/>
    <mergeCell ref="N50:N51"/>
    <mergeCell ref="M75:M76"/>
    <mergeCell ref="N75:N76"/>
    <mergeCell ref="M82:M83"/>
    <mergeCell ref="M79:M80"/>
    <mergeCell ref="N79:N80"/>
    <mergeCell ref="N72:N73"/>
    <mergeCell ref="N55:N60"/>
    <mergeCell ref="N53:N54"/>
    <mergeCell ref="N66:N67"/>
    <mergeCell ref="N46:N47"/>
    <mergeCell ref="M44:M45"/>
    <mergeCell ref="D12:D13"/>
    <mergeCell ref="J12:J13"/>
    <mergeCell ref="F31:F34"/>
    <mergeCell ref="G31:G34"/>
    <mergeCell ref="H31:H34"/>
    <mergeCell ref="I31:I34"/>
    <mergeCell ref="E28:E29"/>
    <mergeCell ref="E26:E27"/>
    <mergeCell ref="J30:AC30"/>
    <mergeCell ref="N33:N34"/>
    <mergeCell ref="J31:J32"/>
    <mergeCell ref="H20:H21"/>
    <mergeCell ref="K18:K19"/>
    <mergeCell ref="L18:L19"/>
    <mergeCell ref="M18:M19"/>
    <mergeCell ref="I22:I23"/>
    <mergeCell ref="I24:I25"/>
    <mergeCell ref="N22:N23"/>
    <mergeCell ref="N26:N27"/>
    <mergeCell ref="N28:N29"/>
    <mergeCell ref="E22:E23"/>
    <mergeCell ref="G20:G21"/>
    <mergeCell ref="G26:G27"/>
    <mergeCell ref="F94:F95"/>
    <mergeCell ref="E124:E125"/>
    <mergeCell ref="F75:F76"/>
    <mergeCell ref="E77:E78"/>
    <mergeCell ref="N18:N19"/>
    <mergeCell ref="A10:A27"/>
    <mergeCell ref="E10:E11"/>
    <mergeCell ref="G10:G11"/>
    <mergeCell ref="F12:F13"/>
    <mergeCell ref="H12:H13"/>
    <mergeCell ref="J10:J11"/>
    <mergeCell ref="I10:I11"/>
    <mergeCell ref="J18:J19"/>
    <mergeCell ref="G18:G19"/>
    <mergeCell ref="F16:F17"/>
    <mergeCell ref="F14:F15"/>
    <mergeCell ref="H14:H15"/>
    <mergeCell ref="B12:B25"/>
    <mergeCell ref="F22:F23"/>
    <mergeCell ref="G22:G23"/>
    <mergeCell ref="H22:H23"/>
    <mergeCell ref="G24:G25"/>
    <mergeCell ref="D24:D25"/>
    <mergeCell ref="M46:M47"/>
    <mergeCell ref="H98:H99"/>
    <mergeCell ref="I120:I121"/>
    <mergeCell ref="G124:G125"/>
    <mergeCell ref="G57:G58"/>
    <mergeCell ref="G42:G43"/>
    <mergeCell ref="G75:G76"/>
    <mergeCell ref="H75:H76"/>
    <mergeCell ref="H42:H43"/>
    <mergeCell ref="H100:H101"/>
    <mergeCell ref="I98:I99"/>
    <mergeCell ref="I100:I101"/>
    <mergeCell ref="H53:H54"/>
    <mergeCell ref="H59:H60"/>
    <mergeCell ref="G107:G108"/>
    <mergeCell ref="I46:I47"/>
    <mergeCell ref="G53:G54"/>
    <mergeCell ref="I53:I54"/>
    <mergeCell ref="G62:G63"/>
    <mergeCell ref="G46:G47"/>
    <mergeCell ref="I75:I76"/>
    <mergeCell ref="I64:I65"/>
    <mergeCell ref="G64:G65"/>
    <mergeCell ref="H57:H58"/>
    <mergeCell ref="G94:G95"/>
    <mergeCell ref="N10:N11"/>
    <mergeCell ref="N14:N15"/>
    <mergeCell ref="N16:N17"/>
    <mergeCell ref="M16:M17"/>
    <mergeCell ref="E79:E80"/>
    <mergeCell ref="F79:F80"/>
    <mergeCell ref="G79:G80"/>
    <mergeCell ref="L55:L60"/>
    <mergeCell ref="M55:M60"/>
    <mergeCell ref="K53:K54"/>
    <mergeCell ref="L53:L54"/>
    <mergeCell ref="M53:M54"/>
    <mergeCell ref="M26:M27"/>
    <mergeCell ref="K39:K40"/>
    <mergeCell ref="L39:L40"/>
    <mergeCell ref="M39:M40"/>
    <mergeCell ref="K55:K60"/>
    <mergeCell ref="M28:M29"/>
    <mergeCell ref="K28:K29"/>
    <mergeCell ref="L28:L29"/>
    <mergeCell ref="L26:L27"/>
    <mergeCell ref="K48:K49"/>
    <mergeCell ref="L48:L49"/>
    <mergeCell ref="M48:M49"/>
    <mergeCell ref="M12:M13"/>
    <mergeCell ref="E16:E17"/>
    <mergeCell ref="I14:I15"/>
    <mergeCell ref="G16:G17"/>
    <mergeCell ref="G12:G13"/>
    <mergeCell ref="I12:I13"/>
    <mergeCell ref="G14:G15"/>
    <mergeCell ref="E8:E9"/>
    <mergeCell ref="K10:K11"/>
    <mergeCell ref="L10:L11"/>
    <mergeCell ref="E14:E15"/>
    <mergeCell ref="E12:E13"/>
    <mergeCell ref="H24:H25"/>
    <mergeCell ref="G28:G29"/>
    <mergeCell ref="D8:D9"/>
    <mergeCell ref="K22:K23"/>
    <mergeCell ref="L22:L23"/>
    <mergeCell ref="M22:M23"/>
    <mergeCell ref="K24:K25"/>
    <mergeCell ref="L24:L25"/>
    <mergeCell ref="M24:M25"/>
    <mergeCell ref="M20:M21"/>
    <mergeCell ref="J8:J9"/>
    <mergeCell ref="M10:M11"/>
    <mergeCell ref="H16:H17"/>
    <mergeCell ref="I16:I17"/>
    <mergeCell ref="I18:I19"/>
    <mergeCell ref="H18:H19"/>
    <mergeCell ref="J20:J21"/>
    <mergeCell ref="J14:J15"/>
    <mergeCell ref="K14:K15"/>
    <mergeCell ref="L14:L15"/>
    <mergeCell ref="K16:K17"/>
    <mergeCell ref="K20:K21"/>
    <mergeCell ref="M14:M15"/>
    <mergeCell ref="K8:N8"/>
    <mergeCell ref="J16:J17"/>
    <mergeCell ref="K12:K13"/>
    <mergeCell ref="N20:N21"/>
    <mergeCell ref="L20:L21"/>
    <mergeCell ref="K26:K27"/>
    <mergeCell ref="J35:J36"/>
    <mergeCell ref="K31:K32"/>
    <mergeCell ref="L31:L32"/>
    <mergeCell ref="M31:M32"/>
    <mergeCell ref="J26:J27"/>
    <mergeCell ref="J28:J29"/>
    <mergeCell ref="K33:K34"/>
    <mergeCell ref="L33:L34"/>
    <mergeCell ref="M33:M34"/>
    <mergeCell ref="N35:N36"/>
    <mergeCell ref="M35:M36"/>
    <mergeCell ref="N24:N25"/>
    <mergeCell ref="J24:J25"/>
    <mergeCell ref="C12:C13"/>
    <mergeCell ref="K136:K137"/>
    <mergeCell ref="L136:L137"/>
    <mergeCell ref="J116:J117"/>
    <mergeCell ref="L35:L36"/>
    <mergeCell ref="L50:L51"/>
    <mergeCell ref="K42:K43"/>
    <mergeCell ref="L42:L43"/>
    <mergeCell ref="K46:K47"/>
    <mergeCell ref="K44:K45"/>
    <mergeCell ref="E44:E45"/>
    <mergeCell ref="F44:F45"/>
    <mergeCell ref="H44:H45"/>
    <mergeCell ref="F46:F47"/>
    <mergeCell ref="H46:H47"/>
    <mergeCell ref="F48:F49"/>
    <mergeCell ref="H48:H49"/>
    <mergeCell ref="F42:F43"/>
    <mergeCell ref="D106:D107"/>
    <mergeCell ref="C106:C107"/>
    <mergeCell ref="E31:E32"/>
    <mergeCell ref="K98:K99"/>
    <mergeCell ref="E18:E19"/>
    <mergeCell ref="F18:F19"/>
    <mergeCell ref="L98:L99"/>
    <mergeCell ref="M98:M99"/>
    <mergeCell ref="N98:N99"/>
    <mergeCell ref="L104:L105"/>
    <mergeCell ref="L96:L97"/>
    <mergeCell ref="M126:M127"/>
    <mergeCell ref="J122:J123"/>
    <mergeCell ref="L118:L119"/>
    <mergeCell ref="M118:M119"/>
    <mergeCell ref="N118:N119"/>
    <mergeCell ref="N120:N121"/>
    <mergeCell ref="N124:N125"/>
    <mergeCell ref="J107:J108"/>
    <mergeCell ref="N126:N127"/>
    <mergeCell ref="N122:N123"/>
    <mergeCell ref="N113:N114"/>
    <mergeCell ref="L116:L117"/>
    <mergeCell ref="K116:K117"/>
    <mergeCell ref="M116:M117"/>
    <mergeCell ref="N116:N117"/>
    <mergeCell ref="K113:K114"/>
    <mergeCell ref="L113:L114"/>
    <mergeCell ref="M113:M114"/>
    <mergeCell ref="L126:L127"/>
    <mergeCell ref="A140:A143"/>
    <mergeCell ref="D138:D139"/>
    <mergeCell ref="B140:B143"/>
    <mergeCell ref="E130:E131"/>
    <mergeCell ref="E134:E135"/>
    <mergeCell ref="N134:N135"/>
    <mergeCell ref="C142:C143"/>
    <mergeCell ref="D140:D141"/>
    <mergeCell ref="C140:C141"/>
    <mergeCell ref="M136:M137"/>
    <mergeCell ref="N136:N137"/>
    <mergeCell ref="N132:N133"/>
    <mergeCell ref="M134:M135"/>
    <mergeCell ref="K132:K133"/>
    <mergeCell ref="L132:L133"/>
    <mergeCell ref="M132:M133"/>
    <mergeCell ref="M130:M131"/>
    <mergeCell ref="K130:K131"/>
    <mergeCell ref="L130:L131"/>
    <mergeCell ref="C134:C135"/>
    <mergeCell ref="E102:E103"/>
    <mergeCell ref="N128:N129"/>
    <mergeCell ref="D142:D143"/>
    <mergeCell ref="E132:E133"/>
    <mergeCell ref="E136:E137"/>
    <mergeCell ref="J136:J137"/>
    <mergeCell ref="J134:J135"/>
    <mergeCell ref="J132:J133"/>
    <mergeCell ref="J130:J131"/>
    <mergeCell ref="M122:M123"/>
    <mergeCell ref="J118:J119"/>
    <mergeCell ref="J126:J127"/>
    <mergeCell ref="J128:J129"/>
    <mergeCell ref="K120:K121"/>
    <mergeCell ref="L120:L121"/>
    <mergeCell ref="M120:M121"/>
    <mergeCell ref="K124:K125"/>
    <mergeCell ref="L124:L125"/>
    <mergeCell ref="M124:M125"/>
    <mergeCell ref="K126:K127"/>
    <mergeCell ref="M128:M129"/>
    <mergeCell ref="J102:J103"/>
    <mergeCell ref="D114:D115"/>
    <mergeCell ref="E107:E108"/>
    <mergeCell ref="E104:E105"/>
    <mergeCell ref="D116:D117"/>
    <mergeCell ref="F120:F121"/>
    <mergeCell ref="D134:D135"/>
    <mergeCell ref="L134:L135"/>
    <mergeCell ref="K134:K135"/>
    <mergeCell ref="E128:E129"/>
    <mergeCell ref="K128:K129"/>
    <mergeCell ref="L128:L129"/>
    <mergeCell ref="L122:L123"/>
    <mergeCell ref="K122:K123"/>
    <mergeCell ref="I124:I125"/>
    <mergeCell ref="F124:F125"/>
    <mergeCell ref="H124:H125"/>
    <mergeCell ref="E120:E121"/>
    <mergeCell ref="G109:G112"/>
    <mergeCell ref="G113:G114"/>
    <mergeCell ref="G120:G121"/>
    <mergeCell ref="H120:H121"/>
    <mergeCell ref="E96:E97"/>
    <mergeCell ref="C130:C131"/>
    <mergeCell ref="C97:C98"/>
    <mergeCell ref="C99:C100"/>
    <mergeCell ref="E122:E123"/>
    <mergeCell ref="N104:N105"/>
    <mergeCell ref="L100:L101"/>
    <mergeCell ref="N100:N101"/>
    <mergeCell ref="M100:M101"/>
    <mergeCell ref="N96:N97"/>
    <mergeCell ref="M96:M97"/>
    <mergeCell ref="K100:K101"/>
    <mergeCell ref="K118:K119"/>
    <mergeCell ref="E126:E127"/>
    <mergeCell ref="D130:D131"/>
    <mergeCell ref="C126:C127"/>
    <mergeCell ref="I111:I112"/>
    <mergeCell ref="H109:H110"/>
    <mergeCell ref="F107:F108"/>
    <mergeCell ref="K104:K105"/>
    <mergeCell ref="M104:M105"/>
    <mergeCell ref="N130:N131"/>
    <mergeCell ref="C110:C111"/>
    <mergeCell ref="E100:E101"/>
    <mergeCell ref="C88:C89"/>
    <mergeCell ref="C116:C117"/>
    <mergeCell ref="G100:G101"/>
    <mergeCell ref="J92:J93"/>
    <mergeCell ref="J94:J95"/>
    <mergeCell ref="J96:J97"/>
    <mergeCell ref="J98:J99"/>
    <mergeCell ref="D128:D129"/>
    <mergeCell ref="E116:E117"/>
    <mergeCell ref="D126:D127"/>
    <mergeCell ref="D112:D113"/>
    <mergeCell ref="H111:H112"/>
    <mergeCell ref="F113:F114"/>
    <mergeCell ref="H113:H114"/>
    <mergeCell ref="E98:E99"/>
    <mergeCell ref="J111:J112"/>
    <mergeCell ref="J113:J114"/>
    <mergeCell ref="J100:J101"/>
    <mergeCell ref="J104:J105"/>
    <mergeCell ref="F100:F101"/>
    <mergeCell ref="I113:I114"/>
    <mergeCell ref="E111:E112"/>
    <mergeCell ref="F109:F112"/>
    <mergeCell ref="I109:I110"/>
    <mergeCell ref="D88:D89"/>
    <mergeCell ref="C57:C62"/>
    <mergeCell ref="J72:J73"/>
    <mergeCell ref="D68:D69"/>
    <mergeCell ref="D74:D75"/>
    <mergeCell ref="E66:E67"/>
    <mergeCell ref="C74:C75"/>
    <mergeCell ref="J89:J90"/>
    <mergeCell ref="D77:D78"/>
    <mergeCell ref="D66:D67"/>
    <mergeCell ref="E62:E63"/>
    <mergeCell ref="F57:F58"/>
    <mergeCell ref="D90:D91"/>
    <mergeCell ref="J66:J67"/>
    <mergeCell ref="I89:I90"/>
    <mergeCell ref="J86:J87"/>
    <mergeCell ref="E86:E87"/>
    <mergeCell ref="H79:H80"/>
    <mergeCell ref="I79:I80"/>
    <mergeCell ref="J77:J78"/>
    <mergeCell ref="E64:E65"/>
    <mergeCell ref="F89:F90"/>
    <mergeCell ref="H89:H90"/>
    <mergeCell ref="E89:E90"/>
    <mergeCell ref="A8:A9"/>
    <mergeCell ref="B8:B9"/>
    <mergeCell ref="C8:C9"/>
    <mergeCell ref="C16:C17"/>
    <mergeCell ref="D16:D17"/>
    <mergeCell ref="E46:E47"/>
    <mergeCell ref="C108:C109"/>
    <mergeCell ref="C28:C29"/>
    <mergeCell ref="C24:C25"/>
    <mergeCell ref="C22:C23"/>
    <mergeCell ref="C50:C51"/>
    <mergeCell ref="C20:C21"/>
    <mergeCell ref="E72:E73"/>
    <mergeCell ref="B77:B91"/>
    <mergeCell ref="B28:B76"/>
    <mergeCell ref="B105:B139"/>
    <mergeCell ref="D54:D55"/>
    <mergeCell ref="E50:E51"/>
    <mergeCell ref="E42:E43"/>
    <mergeCell ref="C66:C67"/>
    <mergeCell ref="C77:C78"/>
    <mergeCell ref="D20:D21"/>
    <mergeCell ref="E24:E25"/>
    <mergeCell ref="E33:E34"/>
    <mergeCell ref="C123:C124"/>
    <mergeCell ref="D123:D124"/>
    <mergeCell ref="C114:C115"/>
    <mergeCell ref="D108:D109"/>
    <mergeCell ref="A2:A7"/>
    <mergeCell ref="E94:E95"/>
    <mergeCell ref="J22:J23"/>
    <mergeCell ref="D39:D40"/>
    <mergeCell ref="E53:E54"/>
    <mergeCell ref="D97:D98"/>
    <mergeCell ref="D99:D100"/>
    <mergeCell ref="E92:E93"/>
    <mergeCell ref="D57:D62"/>
    <mergeCell ref="A105:A139"/>
    <mergeCell ref="E113:E114"/>
    <mergeCell ref="C138:C139"/>
    <mergeCell ref="E109:E110"/>
    <mergeCell ref="C112:C113"/>
    <mergeCell ref="D110:D111"/>
    <mergeCell ref="C128:C129"/>
    <mergeCell ref="E118:E119"/>
    <mergeCell ref="C90:C91"/>
    <mergeCell ref="C68:C69"/>
    <mergeCell ref="C54:C55"/>
    <mergeCell ref="AB7:AC7"/>
    <mergeCell ref="N12:N13"/>
    <mergeCell ref="C33:C34"/>
    <mergeCell ref="J33:J34"/>
    <mergeCell ref="D50:D51"/>
    <mergeCell ref="P2:AA6"/>
    <mergeCell ref="B7:O7"/>
    <mergeCell ref="D28:D29"/>
    <mergeCell ref="D22:D23"/>
    <mergeCell ref="L16:L17"/>
    <mergeCell ref="B2:O6"/>
    <mergeCell ref="N31:N32"/>
    <mergeCell ref="K35:K36"/>
    <mergeCell ref="D33:D34"/>
    <mergeCell ref="C35:C36"/>
    <mergeCell ref="D35:D36"/>
    <mergeCell ref="K50:K51"/>
    <mergeCell ref="C39:C40"/>
    <mergeCell ref="E35:E36"/>
    <mergeCell ref="C43:C44"/>
    <mergeCell ref="D43:D44"/>
    <mergeCell ref="C48:C49"/>
    <mergeCell ref="D48:D49"/>
    <mergeCell ref="L46:L47"/>
    <mergeCell ref="C30:C31"/>
    <mergeCell ref="D30:D31"/>
    <mergeCell ref="E20:E21"/>
    <mergeCell ref="F20:F21"/>
    <mergeCell ref="G55:G56"/>
    <mergeCell ref="F55:F56"/>
    <mergeCell ref="H55:H56"/>
    <mergeCell ref="E55:E56"/>
    <mergeCell ref="J53:J54"/>
    <mergeCell ref="E39:E40"/>
    <mergeCell ref="I35:I36"/>
    <mergeCell ref="H35:H36"/>
    <mergeCell ref="G35:G36"/>
    <mergeCell ref="F35:F36"/>
    <mergeCell ref="E48:E49"/>
    <mergeCell ref="F24:F25"/>
    <mergeCell ref="N92:N93"/>
    <mergeCell ref="N68:N69"/>
    <mergeCell ref="K96:K97"/>
    <mergeCell ref="N82:N83"/>
    <mergeCell ref="M86:M87"/>
    <mergeCell ref="M92:M93"/>
    <mergeCell ref="K94:K95"/>
    <mergeCell ref="N86:N87"/>
    <mergeCell ref="K86:K87"/>
    <mergeCell ref="K89:K90"/>
    <mergeCell ref="L89:L90"/>
    <mergeCell ref="L86:L87"/>
    <mergeCell ref="L94:L95"/>
    <mergeCell ref="N94:N95"/>
    <mergeCell ref="M94:M95"/>
    <mergeCell ref="M89:M90"/>
    <mergeCell ref="N89:N90"/>
    <mergeCell ref="K92:K93"/>
    <mergeCell ref="L75:L76"/>
    <mergeCell ref="K75:K76"/>
    <mergeCell ref="K82:K83"/>
    <mergeCell ref="K84:K85"/>
    <mergeCell ref="L84:L85"/>
    <mergeCell ref="L82:L83"/>
    <mergeCell ref="L92:L93"/>
    <mergeCell ref="E82:E83"/>
    <mergeCell ref="F77:F78"/>
    <mergeCell ref="H77:H78"/>
    <mergeCell ref="J79:J80"/>
    <mergeCell ref="F8:G9"/>
    <mergeCell ref="H8:I9"/>
    <mergeCell ref="F39:F40"/>
    <mergeCell ref="G39:G40"/>
    <mergeCell ref="E68:E69"/>
    <mergeCell ref="E70:E71"/>
    <mergeCell ref="E59:E60"/>
    <mergeCell ref="E57:E58"/>
    <mergeCell ref="F62:F63"/>
    <mergeCell ref="H62:H63"/>
    <mergeCell ref="E84:E85"/>
    <mergeCell ref="L12:L13"/>
    <mergeCell ref="J75:J76"/>
    <mergeCell ref="G86:G87"/>
    <mergeCell ref="I86:I87"/>
    <mergeCell ref="F86:F87"/>
    <mergeCell ref="H86:H87"/>
    <mergeCell ref="J84:J85"/>
    <mergeCell ref="J82:J83"/>
  </mergeCells>
  <conditionalFormatting sqref="AC16">
    <cfRule type="cellIs" dxfId="239" priority="791" stopIfTrue="1" operator="between">
      <formula>79</formula>
      <formula>0</formula>
    </cfRule>
    <cfRule type="cellIs" dxfId="238" priority="792" stopIfTrue="1" operator="between">
      <formula>99</formula>
      <formula>80</formula>
    </cfRule>
    <cfRule type="dataBar" priority="793">
      <dataBar>
        <cfvo type="min"/>
        <cfvo type="max"/>
        <color rgb="FF63C384"/>
      </dataBar>
    </cfRule>
    <cfRule type="cellIs" dxfId="237" priority="794" stopIfTrue="1" operator="equal">
      <formula>100</formula>
    </cfRule>
    <cfRule type="cellIs" dxfId="236" priority="795" stopIfTrue="1" operator="greaterThan">
      <formula>100</formula>
    </cfRule>
  </conditionalFormatting>
  <conditionalFormatting sqref="AC20">
    <cfRule type="cellIs" dxfId="235" priority="776" stopIfTrue="1" operator="between">
      <formula>79</formula>
      <formula>0</formula>
    </cfRule>
    <cfRule type="cellIs" dxfId="234" priority="777" stopIfTrue="1" operator="between">
      <formula>99</formula>
      <formula>80</formula>
    </cfRule>
    <cfRule type="dataBar" priority="778">
      <dataBar>
        <cfvo type="min"/>
        <cfvo type="max"/>
        <color rgb="FF63C384"/>
      </dataBar>
    </cfRule>
    <cfRule type="cellIs" dxfId="233" priority="779" stopIfTrue="1" operator="equal">
      <formula>100</formula>
    </cfRule>
    <cfRule type="cellIs" dxfId="232" priority="780" stopIfTrue="1" operator="greaterThan">
      <formula>100</formula>
    </cfRule>
  </conditionalFormatting>
  <conditionalFormatting sqref="AC22">
    <cfRule type="cellIs" dxfId="231" priority="771" stopIfTrue="1" operator="between">
      <formula>79</formula>
      <formula>0</formula>
    </cfRule>
    <cfRule type="cellIs" dxfId="230" priority="772" stopIfTrue="1" operator="between">
      <formula>99</formula>
      <formula>80</formula>
    </cfRule>
    <cfRule type="dataBar" priority="773">
      <dataBar>
        <cfvo type="min"/>
        <cfvo type="max"/>
        <color rgb="FF63C384"/>
      </dataBar>
    </cfRule>
    <cfRule type="cellIs" dxfId="229" priority="774" stopIfTrue="1" operator="equal">
      <formula>100</formula>
    </cfRule>
    <cfRule type="cellIs" dxfId="228" priority="775" stopIfTrue="1" operator="greaterThan">
      <formula>100</formula>
    </cfRule>
  </conditionalFormatting>
  <conditionalFormatting sqref="AC24">
    <cfRule type="cellIs" dxfId="227" priority="766" stopIfTrue="1" operator="between">
      <formula>79</formula>
      <formula>0</formula>
    </cfRule>
    <cfRule type="cellIs" dxfId="226" priority="767" stopIfTrue="1" operator="between">
      <formula>99</formula>
      <formula>80</formula>
    </cfRule>
    <cfRule type="dataBar" priority="768">
      <dataBar>
        <cfvo type="min"/>
        <cfvo type="max"/>
        <color rgb="FF63C384"/>
      </dataBar>
    </cfRule>
    <cfRule type="cellIs" dxfId="225" priority="769" stopIfTrue="1" operator="equal">
      <formula>100</formula>
    </cfRule>
    <cfRule type="cellIs" dxfId="224" priority="770" stopIfTrue="1" operator="greaterThan">
      <formula>100</formula>
    </cfRule>
  </conditionalFormatting>
  <conditionalFormatting sqref="AC28 AC26">
    <cfRule type="cellIs" dxfId="223" priority="761" stopIfTrue="1" operator="between">
      <formula>79</formula>
      <formula>0</formula>
    </cfRule>
    <cfRule type="cellIs" dxfId="222" priority="762" stopIfTrue="1" operator="between">
      <formula>99</formula>
      <formula>80</formula>
    </cfRule>
    <cfRule type="dataBar" priority="763">
      <dataBar>
        <cfvo type="min"/>
        <cfvo type="max"/>
        <color rgb="FF63C384"/>
      </dataBar>
    </cfRule>
    <cfRule type="cellIs" dxfId="221" priority="764" stopIfTrue="1" operator="equal">
      <formula>100</formula>
    </cfRule>
    <cfRule type="cellIs" dxfId="220" priority="765" stopIfTrue="1" operator="greaterThan">
      <formula>100</formula>
    </cfRule>
  </conditionalFormatting>
  <conditionalFormatting sqref="AC132">
    <cfRule type="cellIs" dxfId="219" priority="606" stopIfTrue="1" operator="between">
      <formula>79</formula>
      <formula>0</formula>
    </cfRule>
    <cfRule type="cellIs" dxfId="218" priority="607" stopIfTrue="1" operator="between">
      <formula>99</formula>
      <formula>80</formula>
    </cfRule>
    <cfRule type="dataBar" priority="608">
      <dataBar>
        <cfvo type="min"/>
        <cfvo type="max"/>
        <color rgb="FF63C384"/>
      </dataBar>
    </cfRule>
    <cfRule type="cellIs" dxfId="217" priority="609" stopIfTrue="1" operator="equal">
      <formula>100</formula>
    </cfRule>
    <cfRule type="cellIs" dxfId="216" priority="610" stopIfTrue="1" operator="greaterThan">
      <formula>100</formula>
    </cfRule>
  </conditionalFormatting>
  <conditionalFormatting sqref="AC134">
    <cfRule type="cellIs" dxfId="215" priority="591" stopIfTrue="1" operator="between">
      <formula>79</formula>
      <formula>0</formula>
    </cfRule>
    <cfRule type="cellIs" dxfId="214" priority="592" stopIfTrue="1" operator="between">
      <formula>99</formula>
      <formula>80</formula>
    </cfRule>
    <cfRule type="dataBar" priority="593">
      <dataBar>
        <cfvo type="min"/>
        <cfvo type="max"/>
        <color rgb="FF63C384"/>
      </dataBar>
    </cfRule>
    <cfRule type="cellIs" dxfId="213" priority="594" stopIfTrue="1" operator="equal">
      <formula>100</formula>
    </cfRule>
    <cfRule type="cellIs" dxfId="212" priority="595" stopIfTrue="1" operator="greaterThan">
      <formula>100</formula>
    </cfRule>
  </conditionalFormatting>
  <conditionalFormatting sqref="AC12">
    <cfRule type="cellIs" dxfId="211" priority="551" stopIfTrue="1" operator="between">
      <formula>79</formula>
      <formula>0</formula>
    </cfRule>
    <cfRule type="cellIs" dxfId="210" priority="552" stopIfTrue="1" operator="between">
      <formula>99</formula>
      <formula>80</formula>
    </cfRule>
    <cfRule type="dataBar" priority="553">
      <dataBar>
        <cfvo type="min"/>
        <cfvo type="max"/>
        <color rgb="FF63C384"/>
      </dataBar>
    </cfRule>
    <cfRule type="cellIs" dxfId="209" priority="554" stopIfTrue="1" operator="equal">
      <formula>100</formula>
    </cfRule>
    <cfRule type="cellIs" dxfId="208" priority="555" stopIfTrue="1" operator="greaterThan">
      <formula>100</formula>
    </cfRule>
  </conditionalFormatting>
  <conditionalFormatting sqref="AC31">
    <cfRule type="cellIs" dxfId="207" priority="531" stopIfTrue="1" operator="between">
      <formula>79</formula>
      <formula>0</formula>
    </cfRule>
    <cfRule type="cellIs" dxfId="206" priority="532" stopIfTrue="1" operator="between">
      <formula>99</formula>
      <formula>80</formula>
    </cfRule>
    <cfRule type="dataBar" priority="533">
      <dataBar>
        <cfvo type="min"/>
        <cfvo type="max"/>
        <color rgb="FF63C384"/>
      </dataBar>
    </cfRule>
    <cfRule type="cellIs" dxfId="205" priority="534" stopIfTrue="1" operator="equal">
      <formula>100</formula>
    </cfRule>
    <cfRule type="cellIs" dxfId="204" priority="535" stopIfTrue="1" operator="greaterThan">
      <formula>100</formula>
    </cfRule>
  </conditionalFormatting>
  <conditionalFormatting sqref="AC33">
    <cfRule type="cellIs" dxfId="203" priority="526" stopIfTrue="1" operator="between">
      <formula>79</formula>
      <formula>0</formula>
    </cfRule>
    <cfRule type="cellIs" dxfId="202" priority="527" stopIfTrue="1" operator="between">
      <formula>99</formula>
      <formula>80</formula>
    </cfRule>
    <cfRule type="dataBar" priority="528">
      <dataBar>
        <cfvo type="min"/>
        <cfvo type="max"/>
        <color rgb="FF63C384"/>
      </dataBar>
    </cfRule>
    <cfRule type="cellIs" dxfId="201" priority="529" stopIfTrue="1" operator="equal">
      <formula>100</formula>
    </cfRule>
    <cfRule type="cellIs" dxfId="200" priority="530" stopIfTrue="1" operator="greaterThan">
      <formula>100</formula>
    </cfRule>
  </conditionalFormatting>
  <conditionalFormatting sqref="AC35">
    <cfRule type="cellIs" dxfId="199" priority="521" stopIfTrue="1" operator="between">
      <formula>79</formula>
      <formula>0</formula>
    </cfRule>
    <cfRule type="cellIs" dxfId="198" priority="522" stopIfTrue="1" operator="between">
      <formula>99</formula>
      <formula>80</formula>
    </cfRule>
    <cfRule type="dataBar" priority="523">
      <dataBar>
        <cfvo type="min"/>
        <cfvo type="max"/>
        <color rgb="FF63C384"/>
      </dataBar>
    </cfRule>
    <cfRule type="cellIs" dxfId="197" priority="524" stopIfTrue="1" operator="equal">
      <formula>100</formula>
    </cfRule>
    <cfRule type="cellIs" dxfId="196" priority="525" stopIfTrue="1" operator="greaterThan">
      <formula>100</formula>
    </cfRule>
  </conditionalFormatting>
  <conditionalFormatting sqref="AC46">
    <cfRule type="cellIs" dxfId="195" priority="471" stopIfTrue="1" operator="between">
      <formula>79</formula>
      <formula>0</formula>
    </cfRule>
    <cfRule type="cellIs" dxfId="194" priority="472" stopIfTrue="1" operator="between">
      <formula>99</formula>
      <formula>80</formula>
    </cfRule>
    <cfRule type="dataBar" priority="473">
      <dataBar>
        <cfvo type="min"/>
        <cfvo type="max"/>
        <color rgb="FF63C384"/>
      </dataBar>
    </cfRule>
    <cfRule type="cellIs" dxfId="193" priority="474" stopIfTrue="1" operator="equal">
      <formula>100</formula>
    </cfRule>
    <cfRule type="cellIs" dxfId="192" priority="475" stopIfTrue="1" operator="greaterThan">
      <formula>100</formula>
    </cfRule>
  </conditionalFormatting>
  <conditionalFormatting sqref="AC50">
    <cfRule type="cellIs" dxfId="191" priority="456" stopIfTrue="1" operator="between">
      <formula>79</formula>
      <formula>0</formula>
    </cfRule>
    <cfRule type="cellIs" dxfId="190" priority="457" stopIfTrue="1" operator="between">
      <formula>99</formula>
      <formula>80</formula>
    </cfRule>
    <cfRule type="dataBar" priority="458">
      <dataBar>
        <cfvo type="min"/>
        <cfvo type="max"/>
        <color rgb="FF63C384"/>
      </dataBar>
    </cfRule>
    <cfRule type="cellIs" dxfId="189" priority="459" stopIfTrue="1" operator="equal">
      <formula>100</formula>
    </cfRule>
    <cfRule type="cellIs" dxfId="188" priority="460" stopIfTrue="1" operator="greaterThan">
      <formula>100</formula>
    </cfRule>
  </conditionalFormatting>
  <conditionalFormatting sqref="AC53">
    <cfRule type="cellIs" dxfId="187" priority="441" stopIfTrue="1" operator="between">
      <formula>79</formula>
      <formula>0</formula>
    </cfRule>
    <cfRule type="cellIs" dxfId="186" priority="442" stopIfTrue="1" operator="between">
      <formula>99</formula>
      <formula>80</formula>
    </cfRule>
    <cfRule type="dataBar" priority="443">
      <dataBar>
        <cfvo type="min"/>
        <cfvo type="max"/>
        <color rgb="FF63C384"/>
      </dataBar>
    </cfRule>
    <cfRule type="cellIs" dxfId="185" priority="444" stopIfTrue="1" operator="equal">
      <formula>100</formula>
    </cfRule>
    <cfRule type="cellIs" dxfId="184" priority="445" stopIfTrue="1" operator="greaterThan">
      <formula>100</formula>
    </cfRule>
  </conditionalFormatting>
  <conditionalFormatting sqref="AC62">
    <cfRule type="cellIs" dxfId="183" priority="416" stopIfTrue="1" operator="between">
      <formula>79</formula>
      <formula>0</formula>
    </cfRule>
    <cfRule type="cellIs" dxfId="182" priority="417" stopIfTrue="1" operator="between">
      <formula>99</formula>
      <formula>80</formula>
    </cfRule>
    <cfRule type="dataBar" priority="418">
      <dataBar>
        <cfvo type="min"/>
        <cfvo type="max"/>
        <color rgb="FF63C384"/>
      </dataBar>
    </cfRule>
    <cfRule type="cellIs" dxfId="181" priority="419" stopIfTrue="1" operator="equal">
      <formula>100</formula>
    </cfRule>
    <cfRule type="cellIs" dxfId="180" priority="420" stopIfTrue="1" operator="greaterThan">
      <formula>100</formula>
    </cfRule>
  </conditionalFormatting>
  <conditionalFormatting sqref="AC64">
    <cfRule type="cellIs" dxfId="179" priority="411" stopIfTrue="1" operator="between">
      <formula>79</formula>
      <formula>0</formula>
    </cfRule>
    <cfRule type="cellIs" dxfId="178" priority="412" stopIfTrue="1" operator="between">
      <formula>99</formula>
      <formula>80</formula>
    </cfRule>
    <cfRule type="dataBar" priority="413">
      <dataBar>
        <cfvo type="min"/>
        <cfvo type="max"/>
        <color rgb="FF63C384"/>
      </dataBar>
    </cfRule>
    <cfRule type="cellIs" dxfId="177" priority="414" stopIfTrue="1" operator="equal">
      <formula>100</formula>
    </cfRule>
    <cfRule type="cellIs" dxfId="176" priority="415" stopIfTrue="1" operator="greaterThan">
      <formula>100</formula>
    </cfRule>
  </conditionalFormatting>
  <conditionalFormatting sqref="AC68">
    <cfRule type="cellIs" dxfId="175" priority="406" stopIfTrue="1" operator="between">
      <formula>79</formula>
      <formula>0</formula>
    </cfRule>
    <cfRule type="cellIs" dxfId="174" priority="407" stopIfTrue="1" operator="between">
      <formula>99</formula>
      <formula>80</formula>
    </cfRule>
    <cfRule type="dataBar" priority="408">
      <dataBar>
        <cfvo type="min"/>
        <cfvo type="max"/>
        <color rgb="FF63C384"/>
      </dataBar>
    </cfRule>
    <cfRule type="cellIs" dxfId="173" priority="409" stopIfTrue="1" operator="equal">
      <formula>100</formula>
    </cfRule>
    <cfRule type="cellIs" dxfId="172" priority="410" stopIfTrue="1" operator="greaterThan">
      <formula>100</formula>
    </cfRule>
  </conditionalFormatting>
  <conditionalFormatting sqref="AC72">
    <cfRule type="cellIs" dxfId="171" priority="401" stopIfTrue="1" operator="between">
      <formula>79</formula>
      <formula>0</formula>
    </cfRule>
    <cfRule type="cellIs" dxfId="170" priority="402" stopIfTrue="1" operator="between">
      <formula>99</formula>
      <formula>80</formula>
    </cfRule>
    <cfRule type="dataBar" priority="403">
      <dataBar>
        <cfvo type="min"/>
        <cfvo type="max"/>
        <color rgb="FF63C384"/>
      </dataBar>
    </cfRule>
    <cfRule type="cellIs" dxfId="169" priority="404" stopIfTrue="1" operator="equal">
      <formula>100</formula>
    </cfRule>
    <cfRule type="cellIs" dxfId="168" priority="405" stopIfTrue="1" operator="greaterThan">
      <formula>100</formula>
    </cfRule>
  </conditionalFormatting>
  <conditionalFormatting sqref="AC92">
    <cfRule type="cellIs" dxfId="167" priority="381" stopIfTrue="1" operator="between">
      <formula>79</formula>
      <formula>0</formula>
    </cfRule>
    <cfRule type="cellIs" dxfId="166" priority="382" stopIfTrue="1" operator="between">
      <formula>99</formula>
      <formula>80</formula>
    </cfRule>
    <cfRule type="dataBar" priority="383">
      <dataBar>
        <cfvo type="min"/>
        <cfvo type="max"/>
        <color rgb="FF63C384"/>
      </dataBar>
    </cfRule>
    <cfRule type="cellIs" dxfId="165" priority="384" stopIfTrue="1" operator="equal">
      <formula>100</formula>
    </cfRule>
    <cfRule type="cellIs" dxfId="164" priority="385" stopIfTrue="1" operator="greaterThan">
      <formula>100</formula>
    </cfRule>
  </conditionalFormatting>
  <conditionalFormatting sqref="AC94">
    <cfRule type="cellIs" dxfId="163" priority="376" stopIfTrue="1" operator="between">
      <formula>79</formula>
      <formula>0</formula>
    </cfRule>
    <cfRule type="cellIs" dxfId="162" priority="377" stopIfTrue="1" operator="between">
      <formula>99</formula>
      <formula>80</formula>
    </cfRule>
    <cfRule type="dataBar" priority="378">
      <dataBar>
        <cfvo type="min"/>
        <cfvo type="max"/>
        <color rgb="FF63C384"/>
      </dataBar>
    </cfRule>
    <cfRule type="cellIs" dxfId="161" priority="379" stopIfTrue="1" operator="equal">
      <formula>100</formula>
    </cfRule>
    <cfRule type="cellIs" dxfId="160" priority="380" stopIfTrue="1" operator="greaterThan">
      <formula>100</formula>
    </cfRule>
  </conditionalFormatting>
  <conditionalFormatting sqref="AC96">
    <cfRule type="cellIs" dxfId="159" priority="371" stopIfTrue="1" operator="between">
      <formula>79</formula>
      <formula>0</formula>
    </cfRule>
    <cfRule type="cellIs" dxfId="158" priority="372" stopIfTrue="1" operator="between">
      <formula>99</formula>
      <formula>80</formula>
    </cfRule>
    <cfRule type="dataBar" priority="373">
      <dataBar>
        <cfvo type="min"/>
        <cfvo type="max"/>
        <color rgb="FF63C384"/>
      </dataBar>
    </cfRule>
    <cfRule type="cellIs" dxfId="157" priority="374" stopIfTrue="1" operator="equal">
      <formula>100</formula>
    </cfRule>
    <cfRule type="cellIs" dxfId="156" priority="375" stopIfTrue="1" operator="greaterThan">
      <formula>100</formula>
    </cfRule>
  </conditionalFormatting>
  <conditionalFormatting sqref="AC98">
    <cfRule type="cellIs" dxfId="155" priority="366" stopIfTrue="1" operator="between">
      <formula>79</formula>
      <formula>0</formula>
    </cfRule>
    <cfRule type="cellIs" dxfId="154" priority="367" stopIfTrue="1" operator="between">
      <formula>99</formula>
      <formula>80</formula>
    </cfRule>
    <cfRule type="dataBar" priority="368">
      <dataBar>
        <cfvo type="min"/>
        <cfvo type="max"/>
        <color rgb="FF63C384"/>
      </dataBar>
    </cfRule>
    <cfRule type="cellIs" dxfId="153" priority="369" stopIfTrue="1" operator="equal">
      <formula>100</formula>
    </cfRule>
    <cfRule type="cellIs" dxfId="152" priority="370" stopIfTrue="1" operator="greaterThan">
      <formula>100</formula>
    </cfRule>
  </conditionalFormatting>
  <conditionalFormatting sqref="AC100">
    <cfRule type="cellIs" dxfId="151" priority="361" stopIfTrue="1" operator="between">
      <formula>79</formula>
      <formula>0</formula>
    </cfRule>
    <cfRule type="cellIs" dxfId="150" priority="362" stopIfTrue="1" operator="between">
      <formula>99</formula>
      <formula>80</formula>
    </cfRule>
    <cfRule type="dataBar" priority="363">
      <dataBar>
        <cfvo type="min"/>
        <cfvo type="max"/>
        <color rgb="FF63C384"/>
      </dataBar>
    </cfRule>
    <cfRule type="cellIs" dxfId="149" priority="364" stopIfTrue="1" operator="equal">
      <formula>100</formula>
    </cfRule>
    <cfRule type="cellIs" dxfId="148" priority="365" stopIfTrue="1" operator="greaterThan">
      <formula>100</formula>
    </cfRule>
  </conditionalFormatting>
  <conditionalFormatting sqref="AC104">
    <cfRule type="cellIs" dxfId="147" priority="351" stopIfTrue="1" operator="between">
      <formula>79</formula>
      <formula>0</formula>
    </cfRule>
    <cfRule type="cellIs" dxfId="146" priority="352" stopIfTrue="1" operator="between">
      <formula>99</formula>
      <formula>80</formula>
    </cfRule>
    <cfRule type="dataBar" priority="353">
      <dataBar>
        <cfvo type="min"/>
        <cfvo type="max"/>
        <color rgb="FF63C384"/>
      </dataBar>
    </cfRule>
    <cfRule type="cellIs" dxfId="145" priority="354" stopIfTrue="1" operator="equal">
      <formula>100</formula>
    </cfRule>
    <cfRule type="cellIs" dxfId="144" priority="355" stopIfTrue="1" operator="greaterThan">
      <formula>100</formula>
    </cfRule>
  </conditionalFormatting>
  <conditionalFormatting sqref="AC113">
    <cfRule type="cellIs" dxfId="143" priority="336" stopIfTrue="1" operator="between">
      <formula>79</formula>
      <formula>0</formula>
    </cfRule>
    <cfRule type="cellIs" dxfId="142" priority="337" stopIfTrue="1" operator="between">
      <formula>99</formula>
      <formula>80</formula>
    </cfRule>
    <cfRule type="dataBar" priority="338">
      <dataBar>
        <cfvo type="min"/>
        <cfvo type="max"/>
        <color rgb="FF63C384"/>
      </dataBar>
    </cfRule>
    <cfRule type="cellIs" dxfId="141" priority="339" stopIfTrue="1" operator="equal">
      <formula>100</formula>
    </cfRule>
    <cfRule type="cellIs" dxfId="140" priority="340" stopIfTrue="1" operator="greaterThan">
      <formula>100</formula>
    </cfRule>
  </conditionalFormatting>
  <conditionalFormatting sqref="AC82">
    <cfRule type="cellIs" dxfId="139" priority="331" stopIfTrue="1" operator="between">
      <formula>79</formula>
      <formula>0</formula>
    </cfRule>
    <cfRule type="cellIs" dxfId="138" priority="332" stopIfTrue="1" operator="between">
      <formula>99</formula>
      <formula>80</formula>
    </cfRule>
    <cfRule type="dataBar" priority="333">
      <dataBar>
        <cfvo type="min"/>
        <cfvo type="max"/>
        <color rgb="FF63C384"/>
      </dataBar>
    </cfRule>
    <cfRule type="cellIs" dxfId="137" priority="334" stopIfTrue="1" operator="equal">
      <formula>100</formula>
    </cfRule>
    <cfRule type="cellIs" dxfId="136" priority="335" stopIfTrue="1" operator="greaterThan">
      <formula>100</formula>
    </cfRule>
  </conditionalFormatting>
  <conditionalFormatting sqref="AC86">
    <cfRule type="cellIs" dxfId="135" priority="326" stopIfTrue="1" operator="between">
      <formula>79</formula>
      <formula>0</formula>
    </cfRule>
    <cfRule type="cellIs" dxfId="134" priority="327" stopIfTrue="1" operator="between">
      <formula>99</formula>
      <formula>80</formula>
    </cfRule>
    <cfRule type="dataBar" priority="328">
      <dataBar>
        <cfvo type="min"/>
        <cfvo type="max"/>
        <color rgb="FF63C384"/>
      </dataBar>
    </cfRule>
    <cfRule type="cellIs" dxfId="133" priority="329" stopIfTrue="1" operator="equal">
      <formula>100</formula>
    </cfRule>
    <cfRule type="cellIs" dxfId="132" priority="330" stopIfTrue="1" operator="greaterThan">
      <formula>100</formula>
    </cfRule>
  </conditionalFormatting>
  <conditionalFormatting sqref="AC116">
    <cfRule type="cellIs" dxfId="131" priority="321" stopIfTrue="1" operator="between">
      <formula>79</formula>
      <formula>0</formula>
    </cfRule>
    <cfRule type="cellIs" dxfId="130" priority="322" stopIfTrue="1" operator="between">
      <formula>99</formula>
      <formula>80</formula>
    </cfRule>
    <cfRule type="dataBar" priority="323">
      <dataBar>
        <cfvo type="min"/>
        <cfvo type="max"/>
        <color rgb="FF63C384"/>
      </dataBar>
    </cfRule>
    <cfRule type="cellIs" dxfId="129" priority="324" stopIfTrue="1" operator="equal">
      <formula>100</formula>
    </cfRule>
    <cfRule type="cellIs" dxfId="128" priority="325" stopIfTrue="1" operator="greaterThan">
      <formula>100</formula>
    </cfRule>
  </conditionalFormatting>
  <conditionalFormatting sqref="AC118">
    <cfRule type="cellIs" dxfId="127" priority="271" stopIfTrue="1" operator="between">
      <formula>79</formula>
      <formula>0</formula>
    </cfRule>
    <cfRule type="cellIs" dxfId="126" priority="272" stopIfTrue="1" operator="between">
      <formula>99</formula>
      <formula>80</formula>
    </cfRule>
    <cfRule type="dataBar" priority="273">
      <dataBar>
        <cfvo type="min"/>
        <cfvo type="max"/>
        <color rgb="FF63C384"/>
      </dataBar>
    </cfRule>
    <cfRule type="cellIs" dxfId="125" priority="274" stopIfTrue="1" operator="equal">
      <formula>100</formula>
    </cfRule>
    <cfRule type="cellIs" dxfId="124" priority="275" stopIfTrue="1" operator="greaterThan">
      <formula>100</formula>
    </cfRule>
  </conditionalFormatting>
  <conditionalFormatting sqref="AC89">
    <cfRule type="cellIs" dxfId="123" priority="221" stopIfTrue="1" operator="between">
      <formula>79</formula>
      <formula>0</formula>
    </cfRule>
    <cfRule type="cellIs" dxfId="122" priority="222" stopIfTrue="1" operator="between">
      <formula>99</formula>
      <formula>80</formula>
    </cfRule>
    <cfRule type="dataBar" priority="223">
      <dataBar>
        <cfvo type="min"/>
        <cfvo type="max"/>
        <color rgb="FF63C384"/>
      </dataBar>
    </cfRule>
    <cfRule type="cellIs" dxfId="121" priority="224" stopIfTrue="1" operator="equal">
      <formula>100</formula>
    </cfRule>
    <cfRule type="cellIs" dxfId="120" priority="225" stopIfTrue="1" operator="greaterThan">
      <formula>100</formula>
    </cfRule>
  </conditionalFormatting>
  <conditionalFormatting sqref="P140:P141">
    <cfRule type="cellIs" dxfId="119" priority="211" stopIfTrue="1" operator="between">
      <formula>79</formula>
      <formula>0</formula>
    </cfRule>
    <cfRule type="cellIs" dxfId="118" priority="212" stopIfTrue="1" operator="between">
      <formula>99</formula>
      <formula>80</formula>
    </cfRule>
    <cfRule type="dataBar" priority="213">
      <dataBar>
        <cfvo type="min"/>
        <cfvo type="max"/>
        <color rgb="FF63C384"/>
      </dataBar>
    </cfRule>
    <cfRule type="cellIs" dxfId="117" priority="214" stopIfTrue="1" operator="equal">
      <formula>100</formula>
    </cfRule>
    <cfRule type="cellIs" dxfId="116" priority="215" stopIfTrue="1" operator="greaterThan">
      <formula>100</formula>
    </cfRule>
  </conditionalFormatting>
  <conditionalFormatting sqref="Q140:AA140">
    <cfRule type="cellIs" dxfId="115" priority="191" stopIfTrue="1" operator="between">
      <formula>79</formula>
      <formula>0</formula>
    </cfRule>
    <cfRule type="cellIs" dxfId="114" priority="192" stopIfTrue="1" operator="between">
      <formula>99</formula>
      <formula>80</formula>
    </cfRule>
    <cfRule type="dataBar" priority="193">
      <dataBar>
        <cfvo type="min"/>
        <cfvo type="max"/>
        <color rgb="FF63C384"/>
      </dataBar>
    </cfRule>
    <cfRule type="cellIs" dxfId="113" priority="194" stopIfTrue="1" operator="equal">
      <formula>100</formula>
    </cfRule>
    <cfRule type="cellIs" dxfId="112" priority="195" stopIfTrue="1" operator="greaterThan">
      <formula>100</formula>
    </cfRule>
  </conditionalFormatting>
  <conditionalFormatting sqref="AC42">
    <cfRule type="cellIs" dxfId="111" priority="181" stopIfTrue="1" operator="between">
      <formula>79</formula>
      <formula>0</formula>
    </cfRule>
    <cfRule type="cellIs" dxfId="110" priority="182" stopIfTrue="1" operator="between">
      <formula>99</formula>
      <formula>80</formula>
    </cfRule>
    <cfRule type="dataBar" priority="183">
      <dataBar>
        <cfvo type="min"/>
        <cfvo type="max"/>
        <color rgb="FF63C384"/>
      </dataBar>
    </cfRule>
    <cfRule type="cellIs" dxfId="109" priority="184" stopIfTrue="1" operator="equal">
      <formula>100</formula>
    </cfRule>
    <cfRule type="cellIs" dxfId="108" priority="185" stopIfTrue="1" operator="greaterThan">
      <formula>100</formula>
    </cfRule>
  </conditionalFormatting>
  <conditionalFormatting sqref="AC122">
    <cfRule type="cellIs" dxfId="107" priority="166" stopIfTrue="1" operator="between">
      <formula>79</formula>
      <formula>0</formula>
    </cfRule>
    <cfRule type="cellIs" dxfId="106" priority="167" stopIfTrue="1" operator="between">
      <formula>99</formula>
      <formula>80</formula>
    </cfRule>
    <cfRule type="dataBar" priority="168">
      <dataBar>
        <cfvo type="min"/>
        <cfvo type="max"/>
        <color rgb="FF63C384"/>
      </dataBar>
    </cfRule>
    <cfRule type="cellIs" dxfId="105" priority="169" stopIfTrue="1" operator="equal">
      <formula>100</formula>
    </cfRule>
    <cfRule type="cellIs" dxfId="104" priority="170" stopIfTrue="1" operator="greaterThan">
      <formula>100</formula>
    </cfRule>
  </conditionalFormatting>
  <conditionalFormatting sqref="AC126">
    <cfRule type="cellIs" dxfId="103" priority="161" stopIfTrue="1" operator="between">
      <formula>79</formula>
      <formula>0</formula>
    </cfRule>
    <cfRule type="cellIs" dxfId="102" priority="162" stopIfTrue="1" operator="between">
      <formula>99</formula>
      <formula>80</formula>
    </cfRule>
    <cfRule type="dataBar" priority="163">
      <dataBar>
        <cfvo type="min"/>
        <cfvo type="max"/>
        <color rgb="FF63C384"/>
      </dataBar>
    </cfRule>
    <cfRule type="cellIs" dxfId="101" priority="164" stopIfTrue="1" operator="equal">
      <formula>100</formula>
    </cfRule>
    <cfRule type="cellIs" dxfId="100" priority="165" stopIfTrue="1" operator="greaterThan">
      <formula>100</formula>
    </cfRule>
  </conditionalFormatting>
  <conditionalFormatting sqref="AC128">
    <cfRule type="cellIs" dxfId="99" priority="156" stopIfTrue="1" operator="between">
      <formula>79</formula>
      <formula>0</formula>
    </cfRule>
    <cfRule type="cellIs" dxfId="98" priority="157" stopIfTrue="1" operator="between">
      <formula>99</formula>
      <formula>80</formula>
    </cfRule>
    <cfRule type="dataBar" priority="158">
      <dataBar>
        <cfvo type="min"/>
        <cfvo type="max"/>
        <color rgb="FF63C384"/>
      </dataBar>
    </cfRule>
    <cfRule type="cellIs" dxfId="97" priority="159" stopIfTrue="1" operator="equal">
      <formula>100</formula>
    </cfRule>
    <cfRule type="cellIs" dxfId="96" priority="160" stopIfTrue="1" operator="greaterThan">
      <formula>100</formula>
    </cfRule>
  </conditionalFormatting>
  <conditionalFormatting sqref="AC130">
    <cfRule type="cellIs" dxfId="95" priority="151" stopIfTrue="1" operator="between">
      <formula>79</formula>
      <formula>0</formula>
    </cfRule>
    <cfRule type="cellIs" dxfId="94" priority="152" stopIfTrue="1" operator="between">
      <formula>99</formula>
      <formula>80</formula>
    </cfRule>
    <cfRule type="dataBar" priority="153">
      <dataBar>
        <cfvo type="min"/>
        <cfvo type="max"/>
        <color rgb="FF63C384"/>
      </dataBar>
    </cfRule>
    <cfRule type="cellIs" dxfId="93" priority="154" stopIfTrue="1" operator="equal">
      <formula>100</formula>
    </cfRule>
    <cfRule type="cellIs" dxfId="92" priority="155" stopIfTrue="1" operator="greaterThan">
      <formula>100</formula>
    </cfRule>
  </conditionalFormatting>
  <conditionalFormatting sqref="AC136">
    <cfRule type="cellIs" dxfId="91" priority="146" stopIfTrue="1" operator="between">
      <formula>79</formula>
      <formula>0</formula>
    </cfRule>
    <cfRule type="cellIs" dxfId="90" priority="147" stopIfTrue="1" operator="between">
      <formula>99</formula>
      <formula>80</formula>
    </cfRule>
    <cfRule type="dataBar" priority="148">
      <dataBar>
        <cfvo type="min"/>
        <cfvo type="max"/>
        <color rgb="FF63C384"/>
      </dataBar>
    </cfRule>
    <cfRule type="cellIs" dxfId="89" priority="149" stopIfTrue="1" operator="equal">
      <formula>100</formula>
    </cfRule>
    <cfRule type="cellIs" dxfId="88" priority="150" stopIfTrue="1" operator="greaterThan">
      <formula>100</formula>
    </cfRule>
  </conditionalFormatting>
  <conditionalFormatting sqref="AC107">
    <cfRule type="cellIs" dxfId="87" priority="141" stopIfTrue="1" operator="between">
      <formula>79</formula>
      <formula>0</formula>
    </cfRule>
    <cfRule type="cellIs" dxfId="86" priority="142" stopIfTrue="1" operator="between">
      <formula>99</formula>
      <formula>80</formula>
    </cfRule>
    <cfRule type="dataBar" priority="143">
      <dataBar>
        <cfvo type="min"/>
        <cfvo type="max"/>
        <color rgb="FF63C384"/>
      </dataBar>
    </cfRule>
    <cfRule type="cellIs" dxfId="85" priority="144" stopIfTrue="1" operator="equal">
      <formula>100</formula>
    </cfRule>
    <cfRule type="cellIs" dxfId="84" priority="145" stopIfTrue="1" operator="greaterThan">
      <formula>100</formula>
    </cfRule>
  </conditionalFormatting>
  <conditionalFormatting sqref="AC14">
    <cfRule type="cellIs" dxfId="83" priority="136" stopIfTrue="1" operator="between">
      <formula>79</formula>
      <formula>0</formula>
    </cfRule>
    <cfRule type="cellIs" dxfId="82" priority="137" stopIfTrue="1" operator="between">
      <formula>99</formula>
      <formula>80</formula>
    </cfRule>
    <cfRule type="dataBar" priority="138">
      <dataBar>
        <cfvo type="min"/>
        <cfvo type="max"/>
        <color rgb="FF63C384"/>
      </dataBar>
    </cfRule>
    <cfRule type="cellIs" dxfId="81" priority="139" stopIfTrue="1" operator="equal">
      <formula>100</formula>
    </cfRule>
    <cfRule type="cellIs" dxfId="80" priority="140" stopIfTrue="1" operator="greaterThan">
      <formula>100</formula>
    </cfRule>
  </conditionalFormatting>
  <conditionalFormatting sqref="AC39">
    <cfRule type="cellIs" dxfId="79" priority="131" stopIfTrue="1" operator="between">
      <formula>79</formula>
      <formula>0</formula>
    </cfRule>
    <cfRule type="cellIs" dxfId="78" priority="132" stopIfTrue="1" operator="between">
      <formula>99</formula>
      <formula>80</formula>
    </cfRule>
    <cfRule type="dataBar" priority="133">
      <dataBar>
        <cfvo type="min"/>
        <cfvo type="max"/>
        <color rgb="FF63C384"/>
      </dataBar>
    </cfRule>
    <cfRule type="cellIs" dxfId="77" priority="134" stopIfTrue="1" operator="equal">
      <formula>100</formula>
    </cfRule>
    <cfRule type="cellIs" dxfId="76" priority="135" stopIfTrue="1" operator="greaterThan">
      <formula>100</formula>
    </cfRule>
  </conditionalFormatting>
  <conditionalFormatting sqref="AC75">
    <cfRule type="cellIs" dxfId="75" priority="126" stopIfTrue="1" operator="between">
      <formula>79</formula>
      <formula>0</formula>
    </cfRule>
    <cfRule type="cellIs" dxfId="74" priority="127" stopIfTrue="1" operator="between">
      <formula>99</formula>
      <formula>80</formula>
    </cfRule>
    <cfRule type="dataBar" priority="128">
      <dataBar>
        <cfvo type="min"/>
        <cfvo type="max"/>
        <color rgb="FF63C384"/>
      </dataBar>
    </cfRule>
    <cfRule type="cellIs" dxfId="73" priority="129" stopIfTrue="1" operator="equal">
      <formula>100</formula>
    </cfRule>
    <cfRule type="cellIs" dxfId="72" priority="130" stopIfTrue="1" operator="greaterThan">
      <formula>100</formula>
    </cfRule>
  </conditionalFormatting>
  <conditionalFormatting sqref="AC84">
    <cfRule type="cellIs" dxfId="71" priority="116" stopIfTrue="1" operator="between">
      <formula>79</formula>
      <formula>0</formula>
    </cfRule>
    <cfRule type="cellIs" dxfId="70" priority="117" stopIfTrue="1" operator="between">
      <formula>99</formula>
      <formula>80</formula>
    </cfRule>
    <cfRule type="dataBar" priority="118">
      <dataBar>
        <cfvo type="min"/>
        <cfvo type="max"/>
        <color rgb="FF63C384"/>
      </dataBar>
    </cfRule>
    <cfRule type="cellIs" dxfId="69" priority="119" stopIfTrue="1" operator="equal">
      <formula>100</formula>
    </cfRule>
    <cfRule type="cellIs" dxfId="68" priority="120" stopIfTrue="1" operator="greaterThan">
      <formula>100</formula>
    </cfRule>
  </conditionalFormatting>
  <conditionalFormatting sqref="AC111">
    <cfRule type="cellIs" dxfId="67" priority="111" stopIfTrue="1" operator="between">
      <formula>79</formula>
      <formula>0</formula>
    </cfRule>
    <cfRule type="cellIs" dxfId="66" priority="112" stopIfTrue="1" operator="between">
      <formula>99</formula>
      <formula>80</formula>
    </cfRule>
    <cfRule type="dataBar" priority="113">
      <dataBar>
        <cfvo type="min"/>
        <cfvo type="max"/>
        <color rgb="FF63C384"/>
      </dataBar>
    </cfRule>
    <cfRule type="cellIs" dxfId="65" priority="114" stopIfTrue="1" operator="equal">
      <formula>100</formula>
    </cfRule>
    <cfRule type="cellIs" dxfId="64" priority="115" stopIfTrue="1" operator="greaterThan">
      <formula>100</formula>
    </cfRule>
  </conditionalFormatting>
  <conditionalFormatting sqref="AC48">
    <cfRule type="cellIs" dxfId="63" priority="106" stopIfTrue="1" operator="between">
      <formula>79</formula>
      <formula>0</formula>
    </cfRule>
    <cfRule type="cellIs" dxfId="62" priority="107" stopIfTrue="1" operator="between">
      <formula>99</formula>
      <formula>80</formula>
    </cfRule>
    <cfRule type="dataBar" priority="108">
      <dataBar>
        <cfvo type="min"/>
        <cfvo type="max"/>
        <color rgb="FF63C384"/>
      </dataBar>
    </cfRule>
    <cfRule type="cellIs" dxfId="61" priority="109" stopIfTrue="1" operator="equal">
      <formula>100</formula>
    </cfRule>
    <cfRule type="cellIs" dxfId="60" priority="110" stopIfTrue="1" operator="greaterThan">
      <formula>100</formula>
    </cfRule>
  </conditionalFormatting>
  <conditionalFormatting sqref="AC66">
    <cfRule type="cellIs" dxfId="59" priority="101" stopIfTrue="1" operator="between">
      <formula>79</formula>
      <formula>0</formula>
    </cfRule>
    <cfRule type="cellIs" dxfId="58" priority="102" stopIfTrue="1" operator="between">
      <formula>99</formula>
      <formula>80</formula>
    </cfRule>
    <cfRule type="dataBar" priority="103">
      <dataBar>
        <cfvo type="min"/>
        <cfvo type="max"/>
        <color rgb="FF63C384"/>
      </dataBar>
    </cfRule>
    <cfRule type="cellIs" dxfId="57" priority="104" stopIfTrue="1" operator="equal">
      <formula>100</formula>
    </cfRule>
    <cfRule type="cellIs" dxfId="56" priority="105" stopIfTrue="1" operator="greaterThan">
      <formula>100</formula>
    </cfRule>
  </conditionalFormatting>
  <conditionalFormatting sqref="AC10">
    <cfRule type="cellIs" dxfId="55" priority="76" stopIfTrue="1" operator="between">
      <formula>79</formula>
      <formula>0</formula>
    </cfRule>
    <cfRule type="cellIs" dxfId="54" priority="77" stopIfTrue="1" operator="between">
      <formula>99</formula>
      <formula>80</formula>
    </cfRule>
    <cfRule type="dataBar" priority="78">
      <dataBar>
        <cfvo type="min"/>
        <cfvo type="max"/>
        <color rgb="FF63C384"/>
      </dataBar>
    </cfRule>
    <cfRule type="cellIs" dxfId="53" priority="79" stopIfTrue="1" operator="equal">
      <formula>100</formula>
    </cfRule>
    <cfRule type="cellIs" dxfId="52" priority="80" stopIfTrue="1" operator="greaterThan">
      <formula>100</formula>
    </cfRule>
  </conditionalFormatting>
  <conditionalFormatting sqref="AC18">
    <cfRule type="cellIs" dxfId="51" priority="71" stopIfTrue="1" operator="between">
      <formula>79</formula>
      <formula>0</formula>
    </cfRule>
    <cfRule type="cellIs" dxfId="50" priority="72" stopIfTrue="1" operator="between">
      <formula>99</formula>
      <formula>80</formula>
    </cfRule>
    <cfRule type="dataBar" priority="73">
      <dataBar>
        <cfvo type="min"/>
        <cfvo type="max"/>
        <color rgb="FF63C384"/>
      </dataBar>
    </cfRule>
    <cfRule type="cellIs" dxfId="49" priority="74" stopIfTrue="1" operator="equal">
      <formula>100</formula>
    </cfRule>
    <cfRule type="cellIs" dxfId="48" priority="75" stopIfTrue="1" operator="greaterThan">
      <formula>100</formula>
    </cfRule>
  </conditionalFormatting>
  <conditionalFormatting sqref="AC44">
    <cfRule type="cellIs" dxfId="47" priority="61" stopIfTrue="1" operator="between">
      <formula>79</formula>
      <formula>0</formula>
    </cfRule>
    <cfRule type="cellIs" dxfId="46" priority="62" stopIfTrue="1" operator="between">
      <formula>99</formula>
      <formula>80</formula>
    </cfRule>
    <cfRule type="dataBar" priority="63">
      <dataBar>
        <cfvo type="min"/>
        <cfvo type="max"/>
        <color rgb="FF63C384"/>
      </dataBar>
    </cfRule>
    <cfRule type="cellIs" dxfId="45" priority="64" stopIfTrue="1" operator="equal">
      <formula>100</formula>
    </cfRule>
    <cfRule type="cellIs" dxfId="44" priority="65" stopIfTrue="1" operator="greaterThan">
      <formula>100</formula>
    </cfRule>
  </conditionalFormatting>
  <conditionalFormatting sqref="AC55">
    <cfRule type="cellIs" dxfId="43" priority="56" stopIfTrue="1" operator="between">
      <formula>79</formula>
      <formula>0</formula>
    </cfRule>
    <cfRule type="cellIs" dxfId="42" priority="57" stopIfTrue="1" operator="between">
      <formula>99</formula>
      <formula>80</formula>
    </cfRule>
    <cfRule type="dataBar" priority="58">
      <dataBar>
        <cfvo type="min"/>
        <cfvo type="max"/>
        <color rgb="FF63C384"/>
      </dataBar>
    </cfRule>
    <cfRule type="cellIs" dxfId="41" priority="59" stopIfTrue="1" operator="equal">
      <formula>100</formula>
    </cfRule>
    <cfRule type="cellIs" dxfId="40" priority="60" stopIfTrue="1" operator="greaterThan">
      <formula>100</formula>
    </cfRule>
  </conditionalFormatting>
  <conditionalFormatting sqref="AC57">
    <cfRule type="cellIs" dxfId="39" priority="51" stopIfTrue="1" operator="between">
      <formula>79</formula>
      <formula>0</formula>
    </cfRule>
    <cfRule type="cellIs" dxfId="38" priority="52" stopIfTrue="1" operator="between">
      <formula>99</formula>
      <formula>80</formula>
    </cfRule>
    <cfRule type="dataBar" priority="53">
      <dataBar>
        <cfvo type="min"/>
        <cfvo type="max"/>
        <color rgb="FF63C384"/>
      </dataBar>
    </cfRule>
    <cfRule type="cellIs" dxfId="37" priority="54" stopIfTrue="1" operator="equal">
      <formula>100</formula>
    </cfRule>
    <cfRule type="cellIs" dxfId="36" priority="55" stopIfTrue="1" operator="greaterThan">
      <formula>100</formula>
    </cfRule>
  </conditionalFormatting>
  <conditionalFormatting sqref="AC59">
    <cfRule type="cellIs" dxfId="35" priority="46" stopIfTrue="1" operator="between">
      <formula>79</formula>
      <formula>0</formula>
    </cfRule>
    <cfRule type="cellIs" dxfId="34" priority="47" stopIfTrue="1" operator="between">
      <formula>99</formula>
      <formula>80</formula>
    </cfRule>
    <cfRule type="dataBar" priority="48">
      <dataBar>
        <cfvo type="min"/>
        <cfvo type="max"/>
        <color rgb="FF63C384"/>
      </dataBar>
    </cfRule>
    <cfRule type="cellIs" dxfId="33" priority="49" stopIfTrue="1" operator="equal">
      <formula>100</formula>
    </cfRule>
    <cfRule type="cellIs" dxfId="32" priority="50" stopIfTrue="1" operator="greaterThan">
      <formula>100</formula>
    </cfRule>
  </conditionalFormatting>
  <conditionalFormatting sqref="AC79">
    <cfRule type="cellIs" dxfId="31" priority="41" stopIfTrue="1" operator="between">
      <formula>79</formula>
      <formula>0</formula>
    </cfRule>
    <cfRule type="cellIs" dxfId="30" priority="42" stopIfTrue="1" operator="between">
      <formula>99</formula>
      <formula>80</formula>
    </cfRule>
    <cfRule type="dataBar" priority="43">
      <dataBar>
        <cfvo type="min"/>
        <cfvo type="max"/>
        <color rgb="FF63C384"/>
      </dataBar>
    </cfRule>
    <cfRule type="cellIs" dxfId="29" priority="44" stopIfTrue="1" operator="equal">
      <formula>100</formula>
    </cfRule>
    <cfRule type="cellIs" dxfId="28" priority="45" stopIfTrue="1" operator="greaterThan">
      <formula>100</formula>
    </cfRule>
  </conditionalFormatting>
  <conditionalFormatting sqref="AC77">
    <cfRule type="cellIs" dxfId="27" priority="36" stopIfTrue="1" operator="between">
      <formula>79</formula>
      <formula>0</formula>
    </cfRule>
    <cfRule type="cellIs" dxfId="26" priority="37" stopIfTrue="1" operator="between">
      <formula>99</formula>
      <formula>80</formula>
    </cfRule>
    <cfRule type="dataBar" priority="38">
      <dataBar>
        <cfvo type="min"/>
        <cfvo type="max"/>
        <color rgb="FF63C384"/>
      </dataBar>
    </cfRule>
    <cfRule type="cellIs" dxfId="25" priority="39" stopIfTrue="1" operator="equal">
      <formula>100</formula>
    </cfRule>
    <cfRule type="cellIs" dxfId="24" priority="40" stopIfTrue="1" operator="greaterThan">
      <formula>100</formula>
    </cfRule>
  </conditionalFormatting>
  <conditionalFormatting sqref="AC109">
    <cfRule type="cellIs" dxfId="23" priority="31" stopIfTrue="1" operator="between">
      <formula>79</formula>
      <formula>0</formula>
    </cfRule>
    <cfRule type="cellIs" dxfId="22" priority="32" stopIfTrue="1" operator="between">
      <formula>99</formula>
      <formula>80</formula>
    </cfRule>
    <cfRule type="dataBar" priority="33">
      <dataBar>
        <cfvo type="min"/>
        <cfvo type="max"/>
        <color rgb="FF63C384"/>
      </dataBar>
    </cfRule>
    <cfRule type="cellIs" dxfId="21" priority="34" stopIfTrue="1" operator="equal">
      <formula>100</formula>
    </cfRule>
    <cfRule type="cellIs" dxfId="20" priority="35" stopIfTrue="1" operator="greaterThan">
      <formula>100</formula>
    </cfRule>
  </conditionalFormatting>
  <conditionalFormatting sqref="AC120">
    <cfRule type="cellIs" dxfId="19" priority="26" stopIfTrue="1" operator="between">
      <formula>79</formula>
      <formula>0</formula>
    </cfRule>
    <cfRule type="cellIs" dxfId="18" priority="27" stopIfTrue="1" operator="between">
      <formula>99</formula>
      <formula>80</formula>
    </cfRule>
    <cfRule type="dataBar" priority="28">
      <dataBar>
        <cfvo type="min"/>
        <cfvo type="max"/>
        <color rgb="FF63C384"/>
      </dataBar>
    </cfRule>
    <cfRule type="cellIs" dxfId="17" priority="29" stopIfTrue="1" operator="equal">
      <formula>100</formula>
    </cfRule>
    <cfRule type="cellIs" dxfId="16" priority="30" stopIfTrue="1" operator="greaterThan">
      <formula>100</formula>
    </cfRule>
  </conditionalFormatting>
  <conditionalFormatting sqref="AC124">
    <cfRule type="cellIs" dxfId="15" priority="21" stopIfTrue="1" operator="between">
      <formula>79</formula>
      <formula>0</formula>
    </cfRule>
    <cfRule type="cellIs" dxfId="14" priority="22" stopIfTrue="1" operator="between">
      <formula>99</formula>
      <formula>80</formula>
    </cfRule>
    <cfRule type="dataBar" priority="23">
      <dataBar>
        <cfvo type="min"/>
        <cfvo type="max"/>
        <color rgb="FF63C384"/>
      </dataBar>
    </cfRule>
    <cfRule type="cellIs" dxfId="13" priority="24" stopIfTrue="1" operator="equal">
      <formula>100</formula>
    </cfRule>
    <cfRule type="cellIs" dxfId="12" priority="25" stopIfTrue="1" operator="greaterThan">
      <formula>100</formula>
    </cfRule>
  </conditionalFormatting>
  <conditionalFormatting sqref="AC70">
    <cfRule type="cellIs" dxfId="11" priority="16" stopIfTrue="1" operator="between">
      <formula>79</formula>
      <formula>0</formula>
    </cfRule>
    <cfRule type="cellIs" dxfId="10" priority="17" stopIfTrue="1" operator="between">
      <formula>99</formula>
      <formula>80</formula>
    </cfRule>
    <cfRule type="dataBar" priority="18">
      <dataBar>
        <cfvo type="min"/>
        <cfvo type="max"/>
        <color rgb="FF63C384"/>
      </dataBar>
    </cfRule>
    <cfRule type="cellIs" dxfId="9" priority="19" stopIfTrue="1" operator="equal">
      <formula>100</formula>
    </cfRule>
    <cfRule type="cellIs" dxfId="8" priority="20" stopIfTrue="1" operator="greaterThan">
      <formula>100</formula>
    </cfRule>
  </conditionalFormatting>
  <conditionalFormatting sqref="AC138:AC139">
    <cfRule type="cellIs" dxfId="7" priority="11" stopIfTrue="1" operator="between">
      <formula>79</formula>
      <formula>0</formula>
    </cfRule>
    <cfRule type="cellIs" dxfId="6" priority="12" stopIfTrue="1" operator="between">
      <formula>99</formula>
      <formula>80</formula>
    </cfRule>
    <cfRule type="dataBar" priority="13">
      <dataBar>
        <cfvo type="min"/>
        <cfvo type="max"/>
        <color rgb="FF63C384"/>
      </dataBar>
    </cfRule>
    <cfRule type="cellIs" dxfId="5" priority="14" stopIfTrue="1" operator="equal">
      <formula>100</formula>
    </cfRule>
    <cfRule type="cellIs" dxfId="4" priority="15" stopIfTrue="1" operator="greaterThan">
      <formula>100</formula>
    </cfRule>
  </conditionalFormatting>
  <conditionalFormatting sqref="AC102">
    <cfRule type="cellIs" dxfId="3" priority="1" stopIfTrue="1" operator="between">
      <formula>79</formula>
      <formula>0</formula>
    </cfRule>
    <cfRule type="cellIs" dxfId="2" priority="2" stopIfTrue="1" operator="between">
      <formula>99</formula>
      <formula>80</formula>
    </cfRule>
    <cfRule type="dataBar" priority="3">
      <dataBar>
        <cfvo type="min"/>
        <cfvo type="max"/>
        <color rgb="FF63C384"/>
      </dataBar>
    </cfRule>
    <cfRule type="cellIs" dxfId="1" priority="4" stopIfTrue="1" operator="equal">
      <formula>100</formula>
    </cfRule>
    <cfRule type="cellIs" dxfId="0" priority="5" stopIfTrue="1" operator="greaterThan">
      <formula>100</formula>
    </cfRule>
  </conditionalFormatting>
  <printOptions horizontalCentered="1"/>
  <pageMargins left="0.19685039370078741" right="0.23622047244094491" top="0.39370078740157483" bottom="0.39370078740157483" header="0.31496062992125984" footer="0.31496062992125984"/>
  <pageSetup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6"/>
  <sheetViews>
    <sheetView topLeftCell="C43" zoomScale="90" zoomScaleNormal="90" zoomScaleSheetLayoutView="100" zoomScalePageLayoutView="90" workbookViewId="0">
      <selection activeCell="C14" sqref="C14:C15"/>
    </sheetView>
  </sheetViews>
  <sheetFormatPr baseColWidth="10" defaultRowHeight="15" x14ac:dyDescent="0.25"/>
  <cols>
    <col min="1" max="1" width="27.7109375" customWidth="1"/>
    <col min="2" max="2" width="46.85546875" customWidth="1"/>
    <col min="3" max="3" width="49.7109375" customWidth="1"/>
    <col min="4" max="4" width="35" customWidth="1"/>
    <col min="5" max="6" width="27.85546875" customWidth="1"/>
    <col min="7" max="7" width="27.85546875" style="118" customWidth="1"/>
    <col min="8" max="8" width="27.85546875" customWidth="1"/>
  </cols>
  <sheetData>
    <row r="2" spans="1:8" ht="15" customHeight="1" x14ac:dyDescent="0.25">
      <c r="A2" s="689"/>
      <c r="B2" s="690" t="s">
        <v>542</v>
      </c>
      <c r="C2" s="690"/>
      <c r="D2" s="690"/>
      <c r="E2" s="690"/>
      <c r="F2" s="690"/>
      <c r="G2" s="690"/>
      <c r="H2" s="690"/>
    </row>
    <row r="3" spans="1:8" ht="15" customHeight="1" x14ac:dyDescent="0.25">
      <c r="A3" s="689"/>
      <c r="B3" s="690"/>
      <c r="C3" s="690"/>
      <c r="D3" s="690"/>
      <c r="E3" s="690"/>
      <c r="F3" s="690"/>
      <c r="G3" s="690"/>
      <c r="H3" s="690"/>
    </row>
    <row r="4" spans="1:8" ht="15.75" customHeight="1" x14ac:dyDescent="0.25">
      <c r="A4" s="689"/>
      <c r="B4" s="690"/>
      <c r="C4" s="690"/>
      <c r="D4" s="690"/>
      <c r="E4" s="690"/>
      <c r="F4" s="690"/>
      <c r="G4" s="690"/>
      <c r="H4" s="690"/>
    </row>
    <row r="5" spans="1:8" ht="9.75" customHeight="1" x14ac:dyDescent="0.25">
      <c r="A5" s="689"/>
      <c r="B5" s="690"/>
      <c r="C5" s="690"/>
      <c r="D5" s="690"/>
      <c r="E5" s="690"/>
      <c r="F5" s="690"/>
      <c r="G5" s="690"/>
      <c r="H5" s="690"/>
    </row>
    <row r="6" spans="1:8" s="2" customFormat="1" ht="33.75" customHeight="1" thickBot="1" x14ac:dyDescent="0.3">
      <c r="A6" s="83" t="s">
        <v>6</v>
      </c>
      <c r="B6" s="82" t="s">
        <v>41</v>
      </c>
      <c r="C6" s="81" t="s">
        <v>42</v>
      </c>
      <c r="D6" s="82" t="s">
        <v>40</v>
      </c>
      <c r="E6" s="82" t="s">
        <v>0</v>
      </c>
      <c r="F6" s="82" t="s">
        <v>43</v>
      </c>
      <c r="G6" s="159" t="s">
        <v>45</v>
      </c>
      <c r="H6" s="173" t="s">
        <v>46</v>
      </c>
    </row>
    <row r="7" spans="1:8" ht="13.5" customHeight="1" x14ac:dyDescent="0.25">
      <c r="A7" s="678" t="s">
        <v>9</v>
      </c>
      <c r="B7" s="642" t="s">
        <v>100</v>
      </c>
      <c r="C7" s="681" t="s">
        <v>286</v>
      </c>
      <c r="D7" s="633" t="s">
        <v>44</v>
      </c>
      <c r="E7" s="659" t="s">
        <v>37</v>
      </c>
      <c r="F7" s="445" t="s">
        <v>47</v>
      </c>
      <c r="G7" s="636" t="s">
        <v>287</v>
      </c>
      <c r="H7" s="635" t="s">
        <v>437</v>
      </c>
    </row>
    <row r="8" spans="1:8" ht="16.5" customHeight="1" x14ac:dyDescent="0.25">
      <c r="A8" s="679"/>
      <c r="B8" s="643"/>
      <c r="C8" s="682"/>
      <c r="D8" s="634"/>
      <c r="E8" s="660"/>
      <c r="F8" s="446"/>
      <c r="G8" s="637"/>
      <c r="H8" s="635"/>
    </row>
    <row r="9" spans="1:8" ht="27.75" customHeight="1" x14ac:dyDescent="0.25">
      <c r="A9" s="679"/>
      <c r="B9" s="642" t="s">
        <v>10</v>
      </c>
      <c r="C9" s="676" t="s">
        <v>48</v>
      </c>
      <c r="D9" s="633" t="s">
        <v>44</v>
      </c>
      <c r="E9" s="659" t="s">
        <v>37</v>
      </c>
      <c r="F9" s="445" t="s">
        <v>47</v>
      </c>
      <c r="G9" s="640" t="s">
        <v>289</v>
      </c>
      <c r="H9" s="635"/>
    </row>
    <row r="10" spans="1:8" ht="15" customHeight="1" x14ac:dyDescent="0.25">
      <c r="A10" s="679"/>
      <c r="B10" s="643"/>
      <c r="C10" s="677"/>
      <c r="D10" s="634"/>
      <c r="E10" s="660"/>
      <c r="F10" s="446"/>
      <c r="G10" s="641"/>
      <c r="H10" s="635"/>
    </row>
    <row r="11" spans="1:8" ht="15" customHeight="1" x14ac:dyDescent="0.25">
      <c r="A11" s="679"/>
      <c r="B11" s="648" t="s">
        <v>11</v>
      </c>
      <c r="C11" s="646" t="s">
        <v>517</v>
      </c>
      <c r="D11" s="633" t="s">
        <v>50</v>
      </c>
      <c r="E11" s="659" t="s">
        <v>290</v>
      </c>
      <c r="F11" s="445" t="s">
        <v>47</v>
      </c>
      <c r="G11" s="636" t="s">
        <v>154</v>
      </c>
      <c r="H11" s="635"/>
    </row>
    <row r="12" spans="1:8" ht="16.5" customHeight="1" x14ac:dyDescent="0.25">
      <c r="A12" s="679"/>
      <c r="B12" s="649"/>
      <c r="C12" s="647"/>
      <c r="D12" s="634"/>
      <c r="E12" s="660"/>
      <c r="F12" s="446"/>
      <c r="G12" s="637"/>
      <c r="H12" s="635"/>
    </row>
    <row r="13" spans="1:8" ht="26.25" customHeight="1" x14ac:dyDescent="0.25">
      <c r="A13" s="679"/>
      <c r="B13" s="649"/>
      <c r="C13" s="112" t="s">
        <v>49</v>
      </c>
      <c r="D13" s="12" t="s">
        <v>50</v>
      </c>
      <c r="E13" s="16" t="s">
        <v>290</v>
      </c>
      <c r="F13" s="70" t="s">
        <v>291</v>
      </c>
      <c r="G13" s="174" t="s">
        <v>154</v>
      </c>
      <c r="H13" s="172" t="s">
        <v>438</v>
      </c>
    </row>
    <row r="14" spans="1:8" ht="15" customHeight="1" x14ac:dyDescent="0.25">
      <c r="A14" s="679"/>
      <c r="B14" s="642" t="s">
        <v>12</v>
      </c>
      <c r="C14" s="644" t="s">
        <v>117</v>
      </c>
      <c r="D14" s="673" t="s">
        <v>51</v>
      </c>
      <c r="E14" s="659" t="s">
        <v>38</v>
      </c>
      <c r="F14" s="445" t="s">
        <v>291</v>
      </c>
      <c r="G14" s="636" t="s">
        <v>501</v>
      </c>
      <c r="H14" s="635" t="s">
        <v>439</v>
      </c>
    </row>
    <row r="15" spans="1:8" x14ac:dyDescent="0.25">
      <c r="A15" s="679"/>
      <c r="B15" s="643"/>
      <c r="C15" s="645"/>
      <c r="D15" s="674"/>
      <c r="E15" s="660"/>
      <c r="F15" s="446"/>
      <c r="G15" s="637"/>
      <c r="H15" s="635"/>
    </row>
    <row r="16" spans="1:8" ht="62.25" customHeight="1" x14ac:dyDescent="0.25">
      <c r="A16" s="679"/>
      <c r="B16" s="648" t="s">
        <v>23</v>
      </c>
      <c r="C16" s="123" t="s">
        <v>545</v>
      </c>
      <c r="D16" s="34" t="s">
        <v>294</v>
      </c>
      <c r="E16" s="76" t="s">
        <v>141</v>
      </c>
      <c r="F16" s="73" t="s">
        <v>47</v>
      </c>
      <c r="G16" s="175" t="s">
        <v>518</v>
      </c>
      <c r="H16" s="172"/>
    </row>
    <row r="17" spans="1:8" ht="48" customHeight="1" x14ac:dyDescent="0.25">
      <c r="A17" s="680"/>
      <c r="B17" s="649"/>
      <c r="C17" s="123" t="s">
        <v>519</v>
      </c>
      <c r="D17" s="34" t="s">
        <v>500</v>
      </c>
      <c r="E17" s="73" t="s">
        <v>39</v>
      </c>
      <c r="F17" s="73" t="s">
        <v>47</v>
      </c>
      <c r="G17" s="175" t="s">
        <v>544</v>
      </c>
      <c r="H17" s="172" t="s">
        <v>440</v>
      </c>
    </row>
    <row r="18" spans="1:8" ht="33" customHeight="1" x14ac:dyDescent="0.25">
      <c r="A18" s="680"/>
      <c r="B18" s="650"/>
      <c r="C18" s="123" t="s">
        <v>52</v>
      </c>
      <c r="D18" s="34" t="s">
        <v>44</v>
      </c>
      <c r="E18" s="73" t="s">
        <v>39</v>
      </c>
      <c r="F18" s="73" t="s">
        <v>47</v>
      </c>
      <c r="G18" s="175" t="s">
        <v>289</v>
      </c>
      <c r="H18" s="172"/>
    </row>
    <row r="19" spans="1:8" s="193" customFormat="1" ht="33" customHeight="1" x14ac:dyDescent="0.25">
      <c r="A19" s="638" t="s">
        <v>14</v>
      </c>
      <c r="B19" s="639" t="s">
        <v>53</v>
      </c>
      <c r="C19" s="200" t="s">
        <v>546</v>
      </c>
      <c r="D19" s="192"/>
      <c r="E19" s="195"/>
      <c r="F19" s="133"/>
      <c r="G19" s="148"/>
      <c r="H19" s="187"/>
    </row>
    <row r="20" spans="1:8" ht="33" customHeight="1" x14ac:dyDescent="0.25">
      <c r="A20" s="638"/>
      <c r="B20" s="639"/>
      <c r="C20" s="530" t="s">
        <v>547</v>
      </c>
      <c r="D20" s="669" t="s">
        <v>44</v>
      </c>
      <c r="E20" s="675" t="s">
        <v>142</v>
      </c>
      <c r="F20" s="445" t="s">
        <v>47</v>
      </c>
      <c r="G20" s="636" t="s">
        <v>335</v>
      </c>
      <c r="H20" s="635" t="s">
        <v>441</v>
      </c>
    </row>
    <row r="21" spans="1:8" ht="23.25" customHeight="1" x14ac:dyDescent="0.25">
      <c r="A21" s="638"/>
      <c r="B21" s="639"/>
      <c r="C21" s="505"/>
      <c r="D21" s="670"/>
      <c r="E21" s="675"/>
      <c r="F21" s="446"/>
      <c r="G21" s="637"/>
      <c r="H21" s="635"/>
    </row>
    <row r="22" spans="1:8" s="193" customFormat="1" ht="30.75" customHeight="1" x14ac:dyDescent="0.25">
      <c r="A22" s="638"/>
      <c r="B22" s="639"/>
      <c r="C22" s="199" t="s">
        <v>548</v>
      </c>
      <c r="D22" s="134"/>
      <c r="E22" s="198"/>
      <c r="F22" s="167" t="s">
        <v>549</v>
      </c>
      <c r="G22" s="174"/>
      <c r="H22" s="187"/>
    </row>
    <row r="23" spans="1:8" ht="32.25" customHeight="1" x14ac:dyDescent="0.25">
      <c r="A23" s="638"/>
      <c r="B23" s="639"/>
      <c r="C23" s="189" t="s">
        <v>54</v>
      </c>
      <c r="D23" s="34" t="s">
        <v>140</v>
      </c>
      <c r="E23" s="69" t="s">
        <v>288</v>
      </c>
      <c r="F23" s="73" t="s">
        <v>47</v>
      </c>
      <c r="G23" s="174" t="s">
        <v>289</v>
      </c>
      <c r="H23" s="172"/>
    </row>
    <row r="24" spans="1:8" ht="30.75" customHeight="1" x14ac:dyDescent="0.25">
      <c r="A24" s="695" t="s">
        <v>17</v>
      </c>
      <c r="B24" s="639" t="s">
        <v>55</v>
      </c>
      <c r="C24" s="188" t="s">
        <v>57</v>
      </c>
      <c r="D24" s="74" t="s">
        <v>295</v>
      </c>
      <c r="E24" s="73" t="s">
        <v>292</v>
      </c>
      <c r="F24" s="73" t="s">
        <v>47</v>
      </c>
      <c r="G24" s="175" t="s">
        <v>293</v>
      </c>
      <c r="H24" s="172" t="s">
        <v>442</v>
      </c>
    </row>
    <row r="25" spans="1:8" ht="29.25" customHeight="1" x14ac:dyDescent="0.25">
      <c r="A25" s="696"/>
      <c r="B25" s="639"/>
      <c r="C25" s="188" t="s">
        <v>58</v>
      </c>
      <c r="D25" s="33" t="s">
        <v>296</v>
      </c>
      <c r="E25" s="73" t="s">
        <v>292</v>
      </c>
      <c r="F25" s="73" t="s">
        <v>47</v>
      </c>
      <c r="G25" s="175" t="s">
        <v>488</v>
      </c>
      <c r="H25" s="172" t="s">
        <v>442</v>
      </c>
    </row>
    <row r="26" spans="1:8" ht="34.5" customHeight="1" x14ac:dyDescent="0.25">
      <c r="A26" s="696"/>
      <c r="B26" s="639"/>
      <c r="C26" s="188" t="s">
        <v>56</v>
      </c>
      <c r="D26" s="33" t="s">
        <v>297</v>
      </c>
      <c r="E26" s="11" t="s">
        <v>39</v>
      </c>
      <c r="F26" s="73" t="s">
        <v>47</v>
      </c>
      <c r="G26" s="174" t="s">
        <v>289</v>
      </c>
      <c r="H26" s="113" t="s">
        <v>504</v>
      </c>
    </row>
    <row r="27" spans="1:8" ht="15" customHeight="1" x14ac:dyDescent="0.25">
      <c r="A27" s="696"/>
      <c r="B27" s="639"/>
      <c r="C27" s="655" t="s">
        <v>59</v>
      </c>
      <c r="D27" s="653" t="s">
        <v>297</v>
      </c>
      <c r="E27" s="657" t="s">
        <v>39</v>
      </c>
      <c r="F27" s="445" t="s">
        <v>47</v>
      </c>
      <c r="G27" s="651" t="s">
        <v>146</v>
      </c>
      <c r="H27" s="672" t="s">
        <v>507</v>
      </c>
    </row>
    <row r="28" spans="1:8" ht="21" customHeight="1" x14ac:dyDescent="0.25">
      <c r="A28" s="696"/>
      <c r="B28" s="639"/>
      <c r="C28" s="656"/>
      <c r="D28" s="654"/>
      <c r="E28" s="658"/>
      <c r="F28" s="446"/>
      <c r="G28" s="652"/>
      <c r="H28" s="672"/>
    </row>
    <row r="29" spans="1:8" ht="15" customHeight="1" x14ac:dyDescent="0.25">
      <c r="A29" s="696"/>
      <c r="B29" s="630" t="s">
        <v>25</v>
      </c>
      <c r="C29" s="665" t="s">
        <v>73</v>
      </c>
      <c r="D29" s="667" t="s">
        <v>299</v>
      </c>
      <c r="E29" s="659" t="s">
        <v>298</v>
      </c>
      <c r="F29" s="445" t="s">
        <v>47</v>
      </c>
      <c r="G29" s="636" t="s">
        <v>332</v>
      </c>
      <c r="H29" s="671" t="s">
        <v>443</v>
      </c>
    </row>
    <row r="30" spans="1:8" ht="90" customHeight="1" x14ac:dyDescent="0.25">
      <c r="A30" s="696"/>
      <c r="B30" s="631"/>
      <c r="C30" s="666"/>
      <c r="D30" s="668"/>
      <c r="E30" s="660"/>
      <c r="F30" s="446"/>
      <c r="G30" s="637"/>
      <c r="H30" s="671"/>
    </row>
    <row r="31" spans="1:8" s="135" customFormat="1" ht="40.5" customHeight="1" x14ac:dyDescent="0.25">
      <c r="A31" s="696"/>
      <c r="B31" s="631"/>
      <c r="C31" s="136" t="s">
        <v>520</v>
      </c>
      <c r="D31" s="146" t="s">
        <v>521</v>
      </c>
      <c r="E31" s="141" t="s">
        <v>298</v>
      </c>
      <c r="F31" s="141" t="s">
        <v>47</v>
      </c>
      <c r="G31" s="125" t="s">
        <v>522</v>
      </c>
      <c r="H31" s="170"/>
    </row>
    <row r="32" spans="1:8" ht="90.75" customHeight="1" x14ac:dyDescent="0.25">
      <c r="A32" s="696"/>
      <c r="B32" s="631"/>
      <c r="C32" s="128" t="s">
        <v>506</v>
      </c>
      <c r="D32" s="34" t="s">
        <v>300</v>
      </c>
      <c r="E32" s="73" t="s">
        <v>298</v>
      </c>
      <c r="F32" s="73" t="s">
        <v>47</v>
      </c>
      <c r="G32" s="177" t="s">
        <v>152</v>
      </c>
      <c r="H32" s="170" t="s">
        <v>509</v>
      </c>
    </row>
    <row r="33" spans="1:8" s="137" customFormat="1" ht="38.25" customHeight="1" x14ac:dyDescent="0.25">
      <c r="A33" s="696"/>
      <c r="B33" s="631"/>
      <c r="C33" s="136" t="s">
        <v>523</v>
      </c>
      <c r="D33" s="119" t="s">
        <v>524</v>
      </c>
      <c r="E33" s="141" t="s">
        <v>298</v>
      </c>
      <c r="F33" s="141" t="s">
        <v>47</v>
      </c>
      <c r="G33" s="176" t="s">
        <v>333</v>
      </c>
      <c r="H33" s="170"/>
    </row>
    <row r="34" spans="1:8" ht="68.25" customHeight="1" x14ac:dyDescent="0.25">
      <c r="A34" s="696"/>
      <c r="B34" s="631"/>
      <c r="C34" s="128" t="s">
        <v>72</v>
      </c>
      <c r="D34" s="119" t="s">
        <v>301</v>
      </c>
      <c r="E34" s="73" t="s">
        <v>39</v>
      </c>
      <c r="F34" s="73" t="s">
        <v>47</v>
      </c>
      <c r="G34" s="175" t="s">
        <v>146</v>
      </c>
      <c r="H34" s="170" t="s">
        <v>508</v>
      </c>
    </row>
    <row r="35" spans="1:8" ht="66.75" customHeight="1" x14ac:dyDescent="0.25">
      <c r="A35" s="696"/>
      <c r="B35" s="632"/>
      <c r="C35" s="120" t="s">
        <v>550</v>
      </c>
      <c r="D35" s="119" t="s">
        <v>302</v>
      </c>
      <c r="E35" s="73" t="s">
        <v>39</v>
      </c>
      <c r="F35" s="73" t="s">
        <v>47</v>
      </c>
      <c r="G35" s="178" t="s">
        <v>448</v>
      </c>
      <c r="H35" s="170"/>
    </row>
    <row r="36" spans="1:8" s="138" customFormat="1" ht="66.75" customHeight="1" x14ac:dyDescent="0.25">
      <c r="A36" s="696"/>
      <c r="B36" s="630" t="s">
        <v>74</v>
      </c>
      <c r="C36" s="131" t="s">
        <v>525</v>
      </c>
      <c r="D36" s="143" t="s">
        <v>526</v>
      </c>
      <c r="E36" s="141" t="s">
        <v>39</v>
      </c>
      <c r="F36" s="141" t="s">
        <v>47</v>
      </c>
      <c r="G36" s="175" t="s">
        <v>147</v>
      </c>
      <c r="H36" s="170"/>
    </row>
    <row r="37" spans="1:8" ht="30.75" customHeight="1" x14ac:dyDescent="0.25">
      <c r="A37" s="696"/>
      <c r="B37" s="632"/>
      <c r="C37" s="131" t="s">
        <v>551</v>
      </c>
      <c r="D37" s="36"/>
      <c r="E37" s="85" t="s">
        <v>39</v>
      </c>
      <c r="F37" s="85" t="s">
        <v>47</v>
      </c>
      <c r="G37" s="175" t="s">
        <v>154</v>
      </c>
      <c r="H37" s="170"/>
    </row>
    <row r="38" spans="1:8" ht="27.75" customHeight="1" x14ac:dyDescent="0.25">
      <c r="A38" s="696"/>
      <c r="B38" s="630" t="s">
        <v>76</v>
      </c>
      <c r="C38" s="132" t="s">
        <v>77</v>
      </c>
      <c r="D38" s="36" t="s">
        <v>303</v>
      </c>
      <c r="E38" s="16" t="s">
        <v>39</v>
      </c>
      <c r="F38" s="73" t="s">
        <v>47</v>
      </c>
      <c r="G38" s="175" t="s">
        <v>152</v>
      </c>
      <c r="H38" s="170"/>
    </row>
    <row r="39" spans="1:8" ht="53.25" customHeight="1" x14ac:dyDescent="0.25">
      <c r="A39" s="696"/>
      <c r="B39" s="631"/>
      <c r="C39" s="132" t="s">
        <v>79</v>
      </c>
      <c r="D39" s="36" t="s">
        <v>304</v>
      </c>
      <c r="E39" s="73" t="s">
        <v>39</v>
      </c>
      <c r="F39" s="73" t="s">
        <v>47</v>
      </c>
      <c r="G39" s="179" t="s">
        <v>152</v>
      </c>
      <c r="H39" s="170"/>
    </row>
    <row r="40" spans="1:8" ht="42" customHeight="1" x14ac:dyDescent="0.25">
      <c r="A40" s="696"/>
      <c r="B40" s="631"/>
      <c r="C40" s="131" t="s">
        <v>80</v>
      </c>
      <c r="D40" s="36" t="s">
        <v>305</v>
      </c>
      <c r="E40" s="73" t="s">
        <v>39</v>
      </c>
      <c r="F40" s="73" t="s">
        <v>47</v>
      </c>
      <c r="G40" s="179" t="s">
        <v>148</v>
      </c>
      <c r="H40" s="170"/>
    </row>
    <row r="41" spans="1:8" ht="42" customHeight="1" x14ac:dyDescent="0.25">
      <c r="A41" s="696"/>
      <c r="B41" s="631"/>
      <c r="C41" s="105" t="s">
        <v>461</v>
      </c>
      <c r="D41" s="36"/>
      <c r="E41" s="108" t="s">
        <v>39</v>
      </c>
      <c r="F41" s="108" t="s">
        <v>47</v>
      </c>
      <c r="G41" s="179" t="s">
        <v>462</v>
      </c>
      <c r="H41" s="170" t="s">
        <v>439</v>
      </c>
    </row>
    <row r="42" spans="1:8" ht="30" customHeight="1" x14ac:dyDescent="0.25">
      <c r="A42" s="696"/>
      <c r="B42" s="631"/>
      <c r="C42" s="8" t="s">
        <v>307</v>
      </c>
      <c r="D42" s="36" t="s">
        <v>306</v>
      </c>
      <c r="E42" s="73" t="s">
        <v>298</v>
      </c>
      <c r="F42" s="73" t="s">
        <v>47</v>
      </c>
      <c r="G42" s="178" t="s">
        <v>445</v>
      </c>
      <c r="H42" s="170" t="s">
        <v>444</v>
      </c>
    </row>
    <row r="43" spans="1:8" s="138" customFormat="1" ht="30" customHeight="1" x14ac:dyDescent="0.25">
      <c r="A43" s="696"/>
      <c r="B43" s="632"/>
      <c r="C43" s="142" t="s">
        <v>446</v>
      </c>
      <c r="D43" s="145" t="s">
        <v>44</v>
      </c>
      <c r="E43" s="141" t="s">
        <v>39</v>
      </c>
      <c r="F43" s="141" t="s">
        <v>47</v>
      </c>
      <c r="G43" s="180" t="s">
        <v>289</v>
      </c>
      <c r="H43" s="170"/>
    </row>
    <row r="44" spans="1:8" ht="36.75" customHeight="1" x14ac:dyDescent="0.25">
      <c r="A44" s="696"/>
      <c r="B44" s="638" t="s">
        <v>503</v>
      </c>
      <c r="C44" s="25" t="s">
        <v>502</v>
      </c>
      <c r="D44" s="9" t="s">
        <v>308</v>
      </c>
      <c r="E44" s="73" t="s">
        <v>39</v>
      </c>
      <c r="F44" s="73" t="s">
        <v>47</v>
      </c>
      <c r="G44" s="178" t="s">
        <v>152</v>
      </c>
      <c r="H44" s="170"/>
    </row>
    <row r="45" spans="1:8" s="193" customFormat="1" ht="36.75" customHeight="1" x14ac:dyDescent="0.25">
      <c r="A45" s="696"/>
      <c r="B45" s="638"/>
      <c r="C45" s="196" t="s">
        <v>543</v>
      </c>
      <c r="D45" s="194" t="s">
        <v>308</v>
      </c>
      <c r="E45" s="195" t="s">
        <v>39</v>
      </c>
      <c r="F45" s="195" t="s">
        <v>47</v>
      </c>
      <c r="G45" s="178" t="s">
        <v>147</v>
      </c>
      <c r="H45" s="195"/>
    </row>
    <row r="46" spans="1:8" s="138" customFormat="1" ht="36.75" customHeight="1" x14ac:dyDescent="0.25">
      <c r="A46" s="696"/>
      <c r="B46" s="638"/>
      <c r="G46" s="125" t="s">
        <v>511</v>
      </c>
      <c r="H46" s="170"/>
    </row>
    <row r="47" spans="1:8" s="138" customFormat="1" ht="36.75" customHeight="1" x14ac:dyDescent="0.25">
      <c r="A47" s="696"/>
      <c r="B47" s="638"/>
      <c r="G47" s="125" t="s">
        <v>511</v>
      </c>
      <c r="H47" s="170"/>
    </row>
    <row r="48" spans="1:8" ht="45" customHeight="1" x14ac:dyDescent="0.25">
      <c r="A48" s="696"/>
      <c r="B48" s="638"/>
      <c r="C48" s="25" t="s">
        <v>446</v>
      </c>
      <c r="D48" s="75" t="s">
        <v>44</v>
      </c>
      <c r="E48" s="73" t="s">
        <v>39</v>
      </c>
      <c r="F48" s="73" t="s">
        <v>47</v>
      </c>
      <c r="G48" s="180" t="s">
        <v>289</v>
      </c>
      <c r="H48" s="170"/>
    </row>
    <row r="49" spans="1:8" ht="24.75" customHeight="1" x14ac:dyDescent="0.25">
      <c r="A49" s="696"/>
      <c r="B49" s="630" t="s">
        <v>101</v>
      </c>
      <c r="C49" s="25" t="s">
        <v>102</v>
      </c>
      <c r="D49" s="25" t="s">
        <v>309</v>
      </c>
      <c r="E49" s="73" t="s">
        <v>39</v>
      </c>
      <c r="F49" s="73" t="s">
        <v>47</v>
      </c>
      <c r="G49" s="181" t="s">
        <v>289</v>
      </c>
      <c r="H49" s="170"/>
    </row>
    <row r="50" spans="1:8" ht="22.5" x14ac:dyDescent="0.25">
      <c r="A50" s="696"/>
      <c r="B50" s="631"/>
      <c r="C50" s="25" t="s">
        <v>311</v>
      </c>
      <c r="D50" s="10" t="s">
        <v>313</v>
      </c>
      <c r="E50" s="73" t="s">
        <v>310</v>
      </c>
      <c r="F50" s="73" t="s">
        <v>47</v>
      </c>
      <c r="G50" s="182" t="s">
        <v>329</v>
      </c>
      <c r="H50" s="170" t="s">
        <v>447</v>
      </c>
    </row>
    <row r="51" spans="1:8" ht="25.5" customHeight="1" x14ac:dyDescent="0.25">
      <c r="A51" s="696"/>
      <c r="B51" s="631"/>
      <c r="C51" s="25" t="s">
        <v>104</v>
      </c>
      <c r="D51" s="25" t="s">
        <v>309</v>
      </c>
      <c r="E51" s="73" t="s">
        <v>39</v>
      </c>
      <c r="F51" s="73" t="s">
        <v>47</v>
      </c>
      <c r="G51" s="178" t="s">
        <v>154</v>
      </c>
      <c r="H51" s="170" t="s">
        <v>447</v>
      </c>
    </row>
    <row r="52" spans="1:8" ht="27.75" customHeight="1" x14ac:dyDescent="0.25">
      <c r="A52" s="696"/>
      <c r="B52" s="631"/>
      <c r="C52" s="140" t="s">
        <v>312</v>
      </c>
      <c r="D52" s="25" t="s">
        <v>44</v>
      </c>
      <c r="E52" s="73" t="s">
        <v>310</v>
      </c>
      <c r="F52" s="73" t="s">
        <v>47</v>
      </c>
      <c r="G52" s="178" t="s">
        <v>155</v>
      </c>
      <c r="H52" s="170" t="s">
        <v>447</v>
      </c>
    </row>
    <row r="53" spans="1:8" ht="29.25" x14ac:dyDescent="0.25">
      <c r="A53" s="164"/>
      <c r="B53" s="139" t="s">
        <v>18</v>
      </c>
      <c r="C53" s="144" t="s">
        <v>336</v>
      </c>
      <c r="D53" s="25" t="s">
        <v>314</v>
      </c>
      <c r="E53" s="73" t="s">
        <v>39</v>
      </c>
      <c r="F53" s="73" t="s">
        <v>47</v>
      </c>
      <c r="G53" s="174" t="s">
        <v>328</v>
      </c>
      <c r="H53" s="170" t="s">
        <v>449</v>
      </c>
    </row>
    <row r="54" spans="1:8" ht="39" customHeight="1" x14ac:dyDescent="0.25">
      <c r="A54" s="638" t="s">
        <v>405</v>
      </c>
      <c r="B54" s="630" t="s">
        <v>119</v>
      </c>
      <c r="C54" s="27" t="s">
        <v>532</v>
      </c>
      <c r="D54" s="77" t="s">
        <v>44</v>
      </c>
      <c r="E54" s="73" t="s">
        <v>39</v>
      </c>
      <c r="F54" s="78" t="s">
        <v>47</v>
      </c>
      <c r="G54" s="175" t="s">
        <v>337</v>
      </c>
      <c r="H54" s="170"/>
    </row>
    <row r="55" spans="1:8" ht="45" customHeight="1" x14ac:dyDescent="0.25">
      <c r="A55" s="638"/>
      <c r="B55" s="631"/>
      <c r="C55" s="197" t="s">
        <v>122</v>
      </c>
      <c r="D55" s="25" t="s">
        <v>314</v>
      </c>
      <c r="E55" s="73" t="s">
        <v>298</v>
      </c>
      <c r="F55" s="78" t="s">
        <v>47</v>
      </c>
      <c r="G55" s="175" t="s">
        <v>489</v>
      </c>
      <c r="H55" s="170"/>
    </row>
    <row r="56" spans="1:8" s="150" customFormat="1" ht="45" customHeight="1" x14ac:dyDescent="0.25">
      <c r="A56" s="638"/>
      <c r="B56" s="631"/>
      <c r="C56" s="197" t="s">
        <v>531</v>
      </c>
      <c r="D56" s="152"/>
      <c r="E56" s="151" t="s">
        <v>39</v>
      </c>
      <c r="F56" s="153" t="s">
        <v>47</v>
      </c>
      <c r="G56" s="175" t="s">
        <v>511</v>
      </c>
      <c r="H56" s="170"/>
    </row>
    <row r="57" spans="1:8" ht="45" customHeight="1" x14ac:dyDescent="0.25">
      <c r="A57" s="638"/>
      <c r="B57" s="631"/>
      <c r="C57" s="197" t="s">
        <v>512</v>
      </c>
      <c r="D57" s="121" t="s">
        <v>513</v>
      </c>
      <c r="E57" s="124" t="s">
        <v>39</v>
      </c>
      <c r="F57" s="78" t="s">
        <v>47</v>
      </c>
      <c r="G57" s="175" t="s">
        <v>514</v>
      </c>
      <c r="H57" s="170"/>
    </row>
    <row r="58" spans="1:8" ht="45" customHeight="1" x14ac:dyDescent="0.25">
      <c r="A58" s="638"/>
      <c r="B58" s="631"/>
      <c r="C58" s="197" t="s">
        <v>553</v>
      </c>
      <c r="D58" s="121" t="s">
        <v>515</v>
      </c>
      <c r="E58" s="124" t="s">
        <v>39</v>
      </c>
      <c r="F58" s="78" t="s">
        <v>47</v>
      </c>
      <c r="G58" s="175"/>
      <c r="H58" s="170"/>
    </row>
    <row r="59" spans="1:8" s="193" customFormat="1" ht="45" customHeight="1" x14ac:dyDescent="0.25">
      <c r="A59" s="638"/>
      <c r="B59" s="631"/>
      <c r="C59" s="197" t="s">
        <v>555</v>
      </c>
      <c r="D59" s="196" t="s">
        <v>513</v>
      </c>
      <c r="E59" s="195"/>
      <c r="F59" s="153"/>
      <c r="G59" s="183"/>
      <c r="H59" s="195"/>
    </row>
    <row r="60" spans="1:8" ht="30" customHeight="1" x14ac:dyDescent="0.25">
      <c r="A60" s="638"/>
      <c r="B60" s="631"/>
      <c r="C60" s="197" t="s">
        <v>457</v>
      </c>
      <c r="D60" s="25"/>
      <c r="E60" s="108" t="s">
        <v>458</v>
      </c>
      <c r="F60" s="78" t="s">
        <v>47</v>
      </c>
      <c r="G60" s="175" t="s">
        <v>155</v>
      </c>
      <c r="H60" s="170" t="s">
        <v>439</v>
      </c>
    </row>
    <row r="61" spans="1:8" ht="30" customHeight="1" x14ac:dyDescent="0.25">
      <c r="A61" s="638"/>
      <c r="B61" s="631"/>
      <c r="C61" s="106" t="s">
        <v>459</v>
      </c>
      <c r="D61" s="25"/>
      <c r="E61" s="108" t="s">
        <v>458</v>
      </c>
      <c r="F61" s="78" t="s">
        <v>47</v>
      </c>
      <c r="G61" s="175" t="s">
        <v>460</v>
      </c>
      <c r="H61" s="171" t="s">
        <v>516</v>
      </c>
    </row>
    <row r="62" spans="1:8" ht="43.5" customHeight="1" x14ac:dyDescent="0.25">
      <c r="A62" s="638"/>
      <c r="B62" s="631"/>
      <c r="C62" s="27" t="s">
        <v>16</v>
      </c>
      <c r="D62" s="25" t="s">
        <v>527</v>
      </c>
      <c r="E62" s="73" t="s">
        <v>315</v>
      </c>
      <c r="F62" s="78" t="s">
        <v>47</v>
      </c>
      <c r="G62" s="175" t="s">
        <v>148</v>
      </c>
      <c r="H62" s="170"/>
    </row>
    <row r="63" spans="1:8" ht="48.75" customHeight="1" x14ac:dyDescent="0.25">
      <c r="A63" s="638"/>
      <c r="B63" s="632"/>
      <c r="C63" s="129" t="s">
        <v>129</v>
      </c>
      <c r="D63" s="31" t="s">
        <v>316</v>
      </c>
      <c r="E63" s="73" t="s">
        <v>38</v>
      </c>
      <c r="F63" s="78" t="s">
        <v>47</v>
      </c>
      <c r="G63" s="175" t="s">
        <v>156</v>
      </c>
      <c r="H63" s="126" t="s">
        <v>505</v>
      </c>
    </row>
    <row r="64" spans="1:8" ht="54.75" customHeight="1" x14ac:dyDescent="0.25">
      <c r="A64" s="630" t="s">
        <v>556</v>
      </c>
      <c r="B64" s="7" t="s">
        <v>123</v>
      </c>
      <c r="C64" s="130" t="s">
        <v>554</v>
      </c>
      <c r="D64" s="13"/>
      <c r="E64" s="73" t="s">
        <v>39</v>
      </c>
      <c r="F64" s="73" t="s">
        <v>47</v>
      </c>
      <c r="G64" s="184" t="s">
        <v>338</v>
      </c>
      <c r="H64" s="127" t="s">
        <v>510</v>
      </c>
    </row>
    <row r="65" spans="1:8" ht="54.75" customHeight="1" x14ac:dyDescent="0.25">
      <c r="A65" s="631"/>
      <c r="B65" s="201" t="s">
        <v>324</v>
      </c>
      <c r="C65" s="31" t="s">
        <v>334</v>
      </c>
      <c r="D65" s="31" t="s">
        <v>318</v>
      </c>
      <c r="E65" s="73" t="s">
        <v>317</v>
      </c>
      <c r="F65" s="73" t="s">
        <v>47</v>
      </c>
      <c r="G65" s="178" t="s">
        <v>445</v>
      </c>
      <c r="H65" s="172" t="s">
        <v>450</v>
      </c>
    </row>
    <row r="66" spans="1:8" s="193" customFormat="1" ht="54.75" customHeight="1" x14ac:dyDescent="0.25">
      <c r="A66" s="631"/>
      <c r="B66" s="201"/>
      <c r="C66" s="58" t="s">
        <v>528</v>
      </c>
      <c r="D66" s="202" t="s">
        <v>529</v>
      </c>
      <c r="E66" s="151" t="s">
        <v>298</v>
      </c>
      <c r="F66" s="151" t="s">
        <v>47</v>
      </c>
      <c r="G66" s="178"/>
      <c r="H66" s="187"/>
    </row>
    <row r="67" spans="1:8" s="193" customFormat="1" ht="54.75" customHeight="1" x14ac:dyDescent="0.25">
      <c r="A67" s="631"/>
      <c r="B67" s="201"/>
      <c r="C67" s="58" t="s">
        <v>530</v>
      </c>
      <c r="D67" s="202" t="s">
        <v>552</v>
      </c>
      <c r="E67" s="151" t="s">
        <v>298</v>
      </c>
      <c r="F67" s="151" t="s">
        <v>47</v>
      </c>
      <c r="G67" s="178"/>
      <c r="H67" s="187"/>
    </row>
    <row r="68" spans="1:8" ht="50.25" customHeight="1" x14ac:dyDescent="0.25">
      <c r="A68" s="631"/>
      <c r="B68" s="7" t="s">
        <v>21</v>
      </c>
      <c r="C68" s="31" t="s">
        <v>126</v>
      </c>
      <c r="D68" s="13" t="s">
        <v>44</v>
      </c>
      <c r="E68" s="35" t="s">
        <v>319</v>
      </c>
      <c r="F68" s="35" t="s">
        <v>47</v>
      </c>
      <c r="G68" s="175" t="s">
        <v>154</v>
      </c>
      <c r="H68" s="172" t="s">
        <v>451</v>
      </c>
    </row>
    <row r="69" spans="1:8" ht="15" customHeight="1" x14ac:dyDescent="0.25">
      <c r="A69" s="631"/>
      <c r="B69" s="638" t="s">
        <v>24</v>
      </c>
      <c r="C69" s="662" t="s">
        <v>128</v>
      </c>
      <c r="D69" s="693" t="s">
        <v>44</v>
      </c>
      <c r="E69" s="659" t="s">
        <v>325</v>
      </c>
      <c r="F69" s="445" t="s">
        <v>47</v>
      </c>
      <c r="G69" s="636" t="s">
        <v>287</v>
      </c>
      <c r="H69" s="671" t="s">
        <v>452</v>
      </c>
    </row>
    <row r="70" spans="1:8" ht="46.5" customHeight="1" x14ac:dyDescent="0.25">
      <c r="A70" s="631"/>
      <c r="B70" s="638"/>
      <c r="C70" s="663"/>
      <c r="D70" s="694"/>
      <c r="E70" s="660"/>
      <c r="F70" s="446"/>
      <c r="G70" s="637"/>
      <c r="H70" s="671"/>
    </row>
    <row r="71" spans="1:8" s="150" customFormat="1" ht="46.5" customHeight="1" x14ac:dyDescent="0.25">
      <c r="A71" s="631"/>
      <c r="B71" s="630" t="s">
        <v>127</v>
      </c>
      <c r="C71" s="155" t="s">
        <v>19</v>
      </c>
      <c r="D71" s="147"/>
      <c r="E71" s="157" t="s">
        <v>39</v>
      </c>
      <c r="F71" s="158" t="s">
        <v>47</v>
      </c>
      <c r="G71" s="185" t="s">
        <v>147</v>
      </c>
      <c r="H71" s="170"/>
    </row>
    <row r="72" spans="1:8" ht="44.25" customHeight="1" x14ac:dyDescent="0.25">
      <c r="A72" s="631"/>
      <c r="B72" s="632"/>
      <c r="C72" s="110" t="s">
        <v>144</v>
      </c>
      <c r="D72" s="154"/>
      <c r="E72" s="151" t="s">
        <v>39</v>
      </c>
      <c r="F72" s="151" t="s">
        <v>47</v>
      </c>
      <c r="G72" s="175" t="s">
        <v>326</v>
      </c>
      <c r="H72" s="170"/>
    </row>
    <row r="73" spans="1:8" s="156" customFormat="1" ht="44.25" customHeight="1" x14ac:dyDescent="0.25">
      <c r="A73" s="631"/>
      <c r="B73" s="161" t="s">
        <v>533</v>
      </c>
      <c r="C73" s="163" t="s">
        <v>534</v>
      </c>
      <c r="D73" s="149" t="s">
        <v>535</v>
      </c>
      <c r="E73" s="162" t="s">
        <v>298</v>
      </c>
      <c r="F73" s="162" t="s">
        <v>47</v>
      </c>
      <c r="G73" s="175"/>
      <c r="H73" s="170"/>
    </row>
    <row r="74" spans="1:8" ht="44.25" customHeight="1" x14ac:dyDescent="0.25">
      <c r="A74" s="632"/>
      <c r="B74" s="7" t="s">
        <v>131</v>
      </c>
      <c r="C74" s="171" t="s">
        <v>130</v>
      </c>
      <c r="D74" s="80" t="s">
        <v>323</v>
      </c>
      <c r="E74" s="73" t="s">
        <v>39</v>
      </c>
      <c r="F74" s="73" t="s">
        <v>47</v>
      </c>
      <c r="G74" s="175" t="s">
        <v>148</v>
      </c>
      <c r="H74" s="170"/>
    </row>
    <row r="75" spans="1:8" s="160" customFormat="1" ht="44.25" customHeight="1" x14ac:dyDescent="0.25">
      <c r="A75" s="164" t="s">
        <v>536</v>
      </c>
      <c r="B75" s="169" t="s">
        <v>537</v>
      </c>
      <c r="C75" s="165" t="s">
        <v>538</v>
      </c>
      <c r="D75" s="168" t="s">
        <v>306</v>
      </c>
      <c r="E75" s="166" t="s">
        <v>39</v>
      </c>
      <c r="F75" s="166" t="s">
        <v>47</v>
      </c>
      <c r="G75" s="175"/>
      <c r="H75" s="170"/>
    </row>
    <row r="76" spans="1:8" ht="56.25" customHeight="1" x14ac:dyDescent="0.25">
      <c r="A76" s="630" t="s">
        <v>135</v>
      </c>
      <c r="B76" s="7" t="s">
        <v>22</v>
      </c>
      <c r="C76" s="25" t="s">
        <v>137</v>
      </c>
      <c r="D76" s="25" t="s">
        <v>44</v>
      </c>
      <c r="E76" s="73" t="s">
        <v>39</v>
      </c>
      <c r="F76" s="78" t="s">
        <v>47</v>
      </c>
      <c r="G76" s="175" t="s">
        <v>322</v>
      </c>
      <c r="H76" s="170" t="s">
        <v>453</v>
      </c>
    </row>
    <row r="77" spans="1:8" ht="15" customHeight="1" x14ac:dyDescent="0.25">
      <c r="A77" s="631"/>
      <c r="B77" s="638" t="s">
        <v>132</v>
      </c>
      <c r="C77" s="661" t="s">
        <v>133</v>
      </c>
      <c r="D77" s="691" t="s">
        <v>44</v>
      </c>
      <c r="E77" s="657" t="s">
        <v>39</v>
      </c>
      <c r="F77" s="445" t="s">
        <v>47</v>
      </c>
      <c r="G77" s="636" t="s">
        <v>322</v>
      </c>
      <c r="H77" s="671" t="s">
        <v>454</v>
      </c>
    </row>
    <row r="78" spans="1:8" x14ac:dyDescent="0.25">
      <c r="A78" s="631"/>
      <c r="B78" s="638"/>
      <c r="C78" s="661"/>
      <c r="D78" s="692"/>
      <c r="E78" s="658"/>
      <c r="F78" s="446"/>
      <c r="G78" s="637"/>
      <c r="H78" s="671"/>
    </row>
    <row r="79" spans="1:8" ht="27.75" customHeight="1" x14ac:dyDescent="0.25">
      <c r="A79" s="632"/>
      <c r="B79" s="7" t="s">
        <v>136</v>
      </c>
      <c r="C79" s="32" t="s">
        <v>138</v>
      </c>
      <c r="D79" s="71" t="s">
        <v>44</v>
      </c>
      <c r="E79" s="72" t="s">
        <v>39</v>
      </c>
      <c r="F79" s="73" t="s">
        <v>47</v>
      </c>
      <c r="G79" s="175" t="s">
        <v>463</v>
      </c>
      <c r="H79" s="170"/>
    </row>
    <row r="80" spans="1:8" ht="15" customHeight="1" x14ac:dyDescent="0.25">
      <c r="A80" s="630" t="s">
        <v>134</v>
      </c>
      <c r="B80" s="630" t="s">
        <v>20</v>
      </c>
      <c r="C80" s="664" t="s">
        <v>139</v>
      </c>
      <c r="D80" s="685" t="s">
        <v>44</v>
      </c>
      <c r="E80" s="657" t="s">
        <v>320</v>
      </c>
      <c r="F80" s="445" t="s">
        <v>47</v>
      </c>
      <c r="G80" s="636" t="s">
        <v>331</v>
      </c>
      <c r="H80" s="671"/>
    </row>
    <row r="81" spans="1:8" ht="18" customHeight="1" x14ac:dyDescent="0.25">
      <c r="A81" s="631"/>
      <c r="B81" s="631"/>
      <c r="C81" s="664"/>
      <c r="D81" s="686"/>
      <c r="E81" s="658"/>
      <c r="F81" s="446"/>
      <c r="G81" s="637"/>
      <c r="H81" s="671"/>
    </row>
    <row r="82" spans="1:8" ht="25.5" customHeight="1" x14ac:dyDescent="0.25">
      <c r="A82" s="631"/>
      <c r="B82" s="631"/>
      <c r="C82" s="30" t="s">
        <v>455</v>
      </c>
      <c r="D82" s="107"/>
      <c r="E82" s="84" t="s">
        <v>320</v>
      </c>
      <c r="F82" s="111" t="s">
        <v>47</v>
      </c>
      <c r="G82" s="186" t="s">
        <v>456</v>
      </c>
      <c r="H82" s="170" t="s">
        <v>439</v>
      </c>
    </row>
    <row r="83" spans="1:8" ht="34.5" customHeight="1" x14ac:dyDescent="0.25">
      <c r="A83" s="632"/>
      <c r="B83" s="632"/>
      <c r="C83" s="122" t="s">
        <v>145</v>
      </c>
      <c r="D83" s="71" t="s">
        <v>323</v>
      </c>
      <c r="E83" s="84" t="s">
        <v>320</v>
      </c>
      <c r="F83" s="167"/>
      <c r="G83" s="175" t="s">
        <v>321</v>
      </c>
      <c r="H83" s="170" t="s">
        <v>444</v>
      </c>
    </row>
    <row r="84" spans="1:8" x14ac:dyDescent="0.25">
      <c r="A84" s="630" t="s">
        <v>539</v>
      </c>
      <c r="B84" s="630"/>
      <c r="C84" s="685" t="s">
        <v>540</v>
      </c>
      <c r="D84" s="687"/>
      <c r="E84" s="657" t="s">
        <v>541</v>
      </c>
      <c r="F84" s="445" t="s">
        <v>47</v>
      </c>
      <c r="G84" s="683"/>
      <c r="H84" s="683"/>
    </row>
    <row r="85" spans="1:8" x14ac:dyDescent="0.25">
      <c r="A85" s="632"/>
      <c r="B85" s="632"/>
      <c r="C85" s="686"/>
      <c r="D85" s="688"/>
      <c r="E85" s="658"/>
      <c r="F85" s="446"/>
      <c r="G85" s="684"/>
      <c r="H85" s="684"/>
    </row>
    <row r="87" spans="1:8" x14ac:dyDescent="0.25">
      <c r="A87" s="193"/>
    </row>
    <row r="88" spans="1:8" x14ac:dyDescent="0.25">
      <c r="A88" s="193"/>
    </row>
    <row r="89" spans="1:8" x14ac:dyDescent="0.25">
      <c r="A89" s="193"/>
    </row>
    <row r="96" spans="1:8" ht="24.75" customHeight="1" x14ac:dyDescent="0.25"/>
  </sheetData>
  <autoFilter ref="A6:H83" xr:uid="{00000000-0009-0000-0000-000001000000}"/>
  <mergeCells count="94">
    <mergeCell ref="A2:A5"/>
    <mergeCell ref="B2:H5"/>
    <mergeCell ref="D80:D81"/>
    <mergeCell ref="D77:D78"/>
    <mergeCell ref="F80:F81"/>
    <mergeCell ref="F77:F78"/>
    <mergeCell ref="G77:G78"/>
    <mergeCell ref="F27:F28"/>
    <mergeCell ref="D69:D70"/>
    <mergeCell ref="F69:F70"/>
    <mergeCell ref="G69:G70"/>
    <mergeCell ref="F11:F12"/>
    <mergeCell ref="G11:G12"/>
    <mergeCell ref="A24:A52"/>
    <mergeCell ref="E7:E8"/>
    <mergeCell ref="F7:F8"/>
    <mergeCell ref="G84:G85"/>
    <mergeCell ref="H84:H85"/>
    <mergeCell ref="B84:B85"/>
    <mergeCell ref="A84:A85"/>
    <mergeCell ref="C84:C85"/>
    <mergeCell ref="E84:E85"/>
    <mergeCell ref="D84:D85"/>
    <mergeCell ref="F84:F85"/>
    <mergeCell ref="B24:B28"/>
    <mergeCell ref="B9:B10"/>
    <mergeCell ref="C9:C10"/>
    <mergeCell ref="A7:A18"/>
    <mergeCell ref="B7:B8"/>
    <mergeCell ref="C7:C8"/>
    <mergeCell ref="C20:C21"/>
    <mergeCell ref="G14:G15"/>
    <mergeCell ref="F20:F21"/>
    <mergeCell ref="G20:G21"/>
    <mergeCell ref="E20:E21"/>
    <mergeCell ref="E14:E15"/>
    <mergeCell ref="H7:H8"/>
    <mergeCell ref="D20:D21"/>
    <mergeCell ref="D11:D12"/>
    <mergeCell ref="E77:E78"/>
    <mergeCell ref="E80:E81"/>
    <mergeCell ref="H80:H81"/>
    <mergeCell ref="H77:H78"/>
    <mergeCell ref="H29:H30"/>
    <mergeCell ref="H27:H28"/>
    <mergeCell ref="F29:F30"/>
    <mergeCell ref="H69:H70"/>
    <mergeCell ref="D14:D15"/>
    <mergeCell ref="E11:E12"/>
    <mergeCell ref="F9:F10"/>
    <mergeCell ref="E9:E10"/>
    <mergeCell ref="F14:F15"/>
    <mergeCell ref="B69:B70"/>
    <mergeCell ref="C69:C70"/>
    <mergeCell ref="E69:E70"/>
    <mergeCell ref="C80:C81"/>
    <mergeCell ref="C29:C30"/>
    <mergeCell ref="D29:D30"/>
    <mergeCell ref="B36:B37"/>
    <mergeCell ref="B38:B43"/>
    <mergeCell ref="B71:B72"/>
    <mergeCell ref="B49:B52"/>
    <mergeCell ref="A80:A83"/>
    <mergeCell ref="G27:G28"/>
    <mergeCell ref="G29:G30"/>
    <mergeCell ref="G80:G81"/>
    <mergeCell ref="D27:D28"/>
    <mergeCell ref="B44:B48"/>
    <mergeCell ref="C27:C28"/>
    <mergeCell ref="A76:A79"/>
    <mergeCell ref="B80:B83"/>
    <mergeCell ref="B77:B78"/>
    <mergeCell ref="E27:E28"/>
    <mergeCell ref="E29:E30"/>
    <mergeCell ref="C77:C78"/>
    <mergeCell ref="B54:B63"/>
    <mergeCell ref="A54:A63"/>
    <mergeCell ref="B29:B35"/>
    <mergeCell ref="A64:A74"/>
    <mergeCell ref="D7:D8"/>
    <mergeCell ref="H20:H21"/>
    <mergeCell ref="H14:H15"/>
    <mergeCell ref="H11:H12"/>
    <mergeCell ref="G7:G8"/>
    <mergeCell ref="A19:A23"/>
    <mergeCell ref="B19:B23"/>
    <mergeCell ref="D9:D10"/>
    <mergeCell ref="H9:H10"/>
    <mergeCell ref="G9:G10"/>
    <mergeCell ref="B14:B15"/>
    <mergeCell ref="C14:C15"/>
    <mergeCell ref="C11:C12"/>
    <mergeCell ref="B11:B13"/>
    <mergeCell ref="B16:B18"/>
  </mergeCells>
  <pageMargins left="0.7" right="0.7" top="0.75" bottom="0.75" header="0.3" footer="0.3"/>
  <pageSetup scale="4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51"/>
  <sheetViews>
    <sheetView topLeftCell="A21" workbookViewId="0">
      <selection activeCell="B23" sqref="B23"/>
    </sheetView>
  </sheetViews>
  <sheetFormatPr baseColWidth="10" defaultRowHeight="15" x14ac:dyDescent="0.25"/>
  <cols>
    <col min="1" max="1" width="22.42578125" customWidth="1"/>
    <col min="2" max="2" width="60.7109375" bestFit="1" customWidth="1"/>
  </cols>
  <sheetData>
    <row r="3" spans="1:2" x14ac:dyDescent="0.25">
      <c r="B3" s="6"/>
    </row>
    <row r="4" spans="1:2" x14ac:dyDescent="0.25">
      <c r="A4" s="24" t="s">
        <v>71</v>
      </c>
      <c r="B4" s="23" t="s">
        <v>70</v>
      </c>
    </row>
    <row r="5" spans="1:2" ht="35.25" customHeight="1" x14ac:dyDescent="0.25">
      <c r="A5" s="697" t="s">
        <v>69</v>
      </c>
      <c r="B5" s="17" t="s">
        <v>60</v>
      </c>
    </row>
    <row r="6" spans="1:2" x14ac:dyDescent="0.25">
      <c r="A6" s="697"/>
      <c r="B6" s="19"/>
    </row>
    <row r="7" spans="1:2" x14ac:dyDescent="0.25">
      <c r="A7" s="697"/>
      <c r="B7" s="18" t="s">
        <v>61</v>
      </c>
    </row>
    <row r="8" spans="1:2" x14ac:dyDescent="0.25">
      <c r="A8" s="697"/>
      <c r="B8" s="18" t="s">
        <v>62</v>
      </c>
    </row>
    <row r="9" spans="1:2" x14ac:dyDescent="0.25">
      <c r="A9" s="697"/>
      <c r="B9" s="19"/>
    </row>
    <row r="10" spans="1:2" ht="18" customHeight="1" x14ac:dyDescent="0.25">
      <c r="A10" s="697"/>
      <c r="B10" s="18" t="s">
        <v>61</v>
      </c>
    </row>
    <row r="11" spans="1:2" ht="11.25" customHeight="1" x14ac:dyDescent="0.25">
      <c r="A11" s="697"/>
      <c r="B11" s="18" t="s">
        <v>62</v>
      </c>
    </row>
    <row r="12" spans="1:2" x14ac:dyDescent="0.25">
      <c r="A12" s="697"/>
      <c r="B12" s="19"/>
    </row>
    <row r="13" spans="1:2" ht="36" customHeight="1" x14ac:dyDescent="0.25">
      <c r="A13" s="697"/>
      <c r="B13" s="17" t="s">
        <v>63</v>
      </c>
    </row>
    <row r="14" spans="1:2" x14ac:dyDescent="0.25">
      <c r="A14" s="697"/>
      <c r="B14" s="19"/>
    </row>
    <row r="15" spans="1:2" x14ac:dyDescent="0.25">
      <c r="A15" s="697"/>
      <c r="B15" s="18" t="s">
        <v>64</v>
      </c>
    </row>
    <row r="16" spans="1:2" x14ac:dyDescent="0.25">
      <c r="A16" s="697"/>
      <c r="B16" s="18" t="s">
        <v>62</v>
      </c>
    </row>
    <row r="17" spans="1:2" x14ac:dyDescent="0.25">
      <c r="A17" s="697"/>
      <c r="B17" s="19"/>
    </row>
    <row r="18" spans="1:2" ht="30" x14ac:dyDescent="0.25">
      <c r="A18" s="697"/>
      <c r="B18" s="17" t="s">
        <v>65</v>
      </c>
    </row>
    <row r="19" spans="1:2" x14ac:dyDescent="0.25">
      <c r="A19" s="697"/>
      <c r="B19" s="19"/>
    </row>
    <row r="20" spans="1:2" ht="45" x14ac:dyDescent="0.25">
      <c r="A20" s="697"/>
      <c r="B20" s="17" t="s">
        <v>66</v>
      </c>
    </row>
    <row r="21" spans="1:2" x14ac:dyDescent="0.25">
      <c r="A21" s="697"/>
      <c r="B21" s="22"/>
    </row>
    <row r="22" spans="1:2" x14ac:dyDescent="0.25">
      <c r="A22" s="697"/>
      <c r="B22" s="20" t="s">
        <v>67</v>
      </c>
    </row>
    <row r="23" spans="1:2" x14ac:dyDescent="0.25">
      <c r="A23" s="697"/>
      <c r="B23" s="21" t="s">
        <v>68</v>
      </c>
    </row>
    <row r="24" spans="1:2" x14ac:dyDescent="0.25">
      <c r="A24" s="697" t="s">
        <v>87</v>
      </c>
      <c r="B24" s="1"/>
    </row>
    <row r="25" spans="1:2" ht="30" x14ac:dyDescent="0.25">
      <c r="A25" s="697"/>
      <c r="B25" s="14" t="s">
        <v>82</v>
      </c>
    </row>
    <row r="26" spans="1:2" x14ac:dyDescent="0.25">
      <c r="A26" s="697"/>
      <c r="B26" s="26"/>
    </row>
    <row r="27" spans="1:2" ht="30" x14ac:dyDescent="0.25">
      <c r="A27" s="697"/>
      <c r="B27" s="14" t="s">
        <v>83</v>
      </c>
    </row>
    <row r="28" spans="1:2" x14ac:dyDescent="0.25">
      <c r="A28" s="697"/>
      <c r="B28" s="26"/>
    </row>
    <row r="29" spans="1:2" ht="30" x14ac:dyDescent="0.25">
      <c r="A29" s="697"/>
      <c r="B29" s="26" t="s">
        <v>84</v>
      </c>
    </row>
    <row r="30" spans="1:2" x14ac:dyDescent="0.25">
      <c r="A30" s="697"/>
      <c r="B30" s="26"/>
    </row>
    <row r="31" spans="1:2" ht="30" x14ac:dyDescent="0.25">
      <c r="A31" s="697"/>
      <c r="B31" s="14" t="s">
        <v>85</v>
      </c>
    </row>
    <row r="32" spans="1:2" x14ac:dyDescent="0.25">
      <c r="A32" s="697"/>
      <c r="B32" s="26"/>
    </row>
    <row r="33" spans="1:2" ht="45" x14ac:dyDescent="0.25">
      <c r="A33" s="697"/>
      <c r="B33" s="14" t="s">
        <v>86</v>
      </c>
    </row>
    <row r="34" spans="1:2" x14ac:dyDescent="0.25">
      <c r="A34" s="697" t="s">
        <v>109</v>
      </c>
      <c r="B34" s="26"/>
    </row>
    <row r="35" spans="1:2" ht="45" customHeight="1" x14ac:dyDescent="0.25">
      <c r="A35" s="697"/>
      <c r="B35" s="14" t="s">
        <v>107</v>
      </c>
    </row>
    <row r="36" spans="1:2" x14ac:dyDescent="0.25">
      <c r="A36" s="697"/>
      <c r="B36" s="26"/>
    </row>
    <row r="37" spans="1:2" ht="30" x14ac:dyDescent="0.25">
      <c r="A37" s="697"/>
      <c r="B37" s="14" t="s">
        <v>106</v>
      </c>
    </row>
    <row r="38" spans="1:2" x14ac:dyDescent="0.25">
      <c r="A38" s="697"/>
      <c r="B38" s="26"/>
    </row>
    <row r="39" spans="1:2" ht="30" x14ac:dyDescent="0.25">
      <c r="A39" s="697"/>
      <c r="B39" s="14" t="s">
        <v>108</v>
      </c>
    </row>
    <row r="40" spans="1:2" x14ac:dyDescent="0.25">
      <c r="A40" s="697"/>
      <c r="B40" s="26"/>
    </row>
    <row r="41" spans="1:2" ht="45" x14ac:dyDescent="0.25">
      <c r="A41" s="697"/>
      <c r="B41" s="14" t="s">
        <v>110</v>
      </c>
    </row>
    <row r="42" spans="1:2" x14ac:dyDescent="0.25">
      <c r="A42" s="697"/>
      <c r="B42" s="26"/>
    </row>
    <row r="43" spans="1:2" x14ac:dyDescent="0.25">
      <c r="A43" s="697"/>
      <c r="B43" s="1" t="s">
        <v>111</v>
      </c>
    </row>
    <row r="44" spans="1:2" x14ac:dyDescent="0.25">
      <c r="A44" s="697"/>
      <c r="B44" s="26"/>
    </row>
    <row r="45" spans="1:2" ht="30" x14ac:dyDescent="0.25">
      <c r="A45" s="697"/>
      <c r="B45" s="14" t="s">
        <v>112</v>
      </c>
    </row>
    <row r="46" spans="1:2" x14ac:dyDescent="0.25">
      <c r="A46" s="697"/>
      <c r="B46" s="26"/>
    </row>
    <row r="47" spans="1:2" x14ac:dyDescent="0.25">
      <c r="A47" s="697"/>
      <c r="B47" s="1" t="s">
        <v>113</v>
      </c>
    </row>
    <row r="48" spans="1:2" x14ac:dyDescent="0.25">
      <c r="A48" s="697"/>
      <c r="B48" s="26"/>
    </row>
    <row r="49" spans="1:2" ht="63" customHeight="1" x14ac:dyDescent="0.25">
      <c r="A49" s="697"/>
      <c r="B49" s="14" t="s">
        <v>114</v>
      </c>
    </row>
    <row r="50" spans="1:2" x14ac:dyDescent="0.25">
      <c r="A50" s="697"/>
      <c r="B50" s="26"/>
    </row>
    <row r="51" spans="1:2" x14ac:dyDescent="0.25">
      <c r="A51" s="697"/>
      <c r="B51" s="1" t="s">
        <v>115</v>
      </c>
    </row>
  </sheetData>
  <mergeCells count="3">
    <mergeCell ref="A5:A23"/>
    <mergeCell ref="A24:A33"/>
    <mergeCell ref="A34:A5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workbookViewId="0">
      <selection activeCell="F35" sqref="F35"/>
    </sheetView>
  </sheetViews>
  <sheetFormatPr baseColWidth="10" defaultRowHeight="15" x14ac:dyDescent="0.25"/>
  <cols>
    <col min="1" max="1" width="23.85546875" style="39" customWidth="1"/>
    <col min="2" max="2" width="27" customWidth="1"/>
    <col min="3" max="3" width="29.42578125" customWidth="1"/>
    <col min="4" max="4" width="30.85546875" customWidth="1"/>
    <col min="5" max="5" width="18.42578125" style="56" customWidth="1"/>
    <col min="6" max="6" width="14" style="40" customWidth="1"/>
    <col min="7" max="7" width="34.85546875" customWidth="1"/>
  </cols>
  <sheetData>
    <row r="1" spans="1:7" ht="63.75" customHeight="1" x14ac:dyDescent="0.25">
      <c r="A1" s="703"/>
      <c r="B1" s="704"/>
      <c r="C1" s="704"/>
      <c r="D1" s="704"/>
      <c r="E1" s="704"/>
      <c r="F1" s="705"/>
    </row>
    <row r="2" spans="1:7" s="39" customFormat="1" ht="33" customHeight="1" x14ac:dyDescent="0.25">
      <c r="A2" s="46" t="s">
        <v>161</v>
      </c>
      <c r="B2" s="46" t="s">
        <v>41</v>
      </c>
      <c r="C2" s="46" t="s">
        <v>162</v>
      </c>
      <c r="D2" s="46" t="s">
        <v>157</v>
      </c>
      <c r="E2" s="49" t="s">
        <v>214</v>
      </c>
      <c r="F2" s="49" t="s">
        <v>178</v>
      </c>
      <c r="G2" s="57" t="s">
        <v>46</v>
      </c>
    </row>
    <row r="3" spans="1:7" ht="30" x14ac:dyDescent="0.25">
      <c r="A3" s="5" t="s">
        <v>159</v>
      </c>
      <c r="B3" s="58" t="s">
        <v>75</v>
      </c>
      <c r="C3" s="47" t="s">
        <v>166</v>
      </c>
      <c r="D3" s="54" t="s">
        <v>167</v>
      </c>
      <c r="E3" s="52">
        <v>42062</v>
      </c>
      <c r="F3" s="28" t="s">
        <v>168</v>
      </c>
      <c r="G3" s="47" t="s">
        <v>217</v>
      </c>
    </row>
    <row r="4" spans="1:7" ht="105" x14ac:dyDescent="0.25">
      <c r="A4" s="708" t="s">
        <v>158</v>
      </c>
      <c r="B4" s="25" t="s">
        <v>78</v>
      </c>
      <c r="C4" s="37">
        <v>43891</v>
      </c>
      <c r="D4" s="29" t="s">
        <v>169</v>
      </c>
      <c r="E4" s="53">
        <v>42076</v>
      </c>
      <c r="F4" s="28" t="s">
        <v>170</v>
      </c>
      <c r="G4" s="59" t="s">
        <v>218</v>
      </c>
    </row>
    <row r="5" spans="1:7" ht="38.25" x14ac:dyDescent="0.25">
      <c r="A5" s="709"/>
      <c r="B5" s="25" t="s">
        <v>79</v>
      </c>
      <c r="C5" s="37">
        <v>11383</v>
      </c>
      <c r="D5" s="1"/>
      <c r="E5" s="54"/>
      <c r="F5" s="28" t="s">
        <v>171</v>
      </c>
      <c r="G5" s="54" t="s">
        <v>219</v>
      </c>
    </row>
    <row r="6" spans="1:7" ht="25.5" x14ac:dyDescent="0.25">
      <c r="A6" s="709"/>
      <c r="B6" s="25" t="s">
        <v>150</v>
      </c>
      <c r="C6" s="37">
        <v>38777</v>
      </c>
      <c r="D6" s="1" t="s">
        <v>172</v>
      </c>
      <c r="E6" s="52">
        <v>42068</v>
      </c>
      <c r="F6" s="28" t="s">
        <v>168</v>
      </c>
      <c r="G6" s="54" t="s">
        <v>220</v>
      </c>
    </row>
    <row r="7" spans="1:7" ht="30" x14ac:dyDescent="0.25">
      <c r="A7" s="709"/>
      <c r="B7" s="25" t="s">
        <v>151</v>
      </c>
      <c r="C7" s="37">
        <v>38777</v>
      </c>
      <c r="D7" s="14" t="s">
        <v>173</v>
      </c>
      <c r="E7" s="53">
        <v>42068</v>
      </c>
      <c r="F7" s="28" t="s">
        <v>168</v>
      </c>
      <c r="G7" s="54" t="s">
        <v>220</v>
      </c>
    </row>
    <row r="8" spans="1:7" ht="94.5" customHeight="1" x14ac:dyDescent="0.25">
      <c r="A8" s="709"/>
      <c r="B8" s="718" t="s">
        <v>81</v>
      </c>
      <c r="C8" s="671" t="s">
        <v>149</v>
      </c>
      <c r="D8" s="14" t="s">
        <v>215</v>
      </c>
      <c r="E8" s="47" t="s">
        <v>183</v>
      </c>
      <c r="F8" s="28" t="s">
        <v>170</v>
      </c>
      <c r="G8" s="60" t="s">
        <v>221</v>
      </c>
    </row>
    <row r="9" spans="1:7" ht="110.25" customHeight="1" x14ac:dyDescent="0.25">
      <c r="A9" s="710"/>
      <c r="B9" s="718"/>
      <c r="C9" s="671"/>
      <c r="D9" s="47" t="s">
        <v>216</v>
      </c>
      <c r="E9" s="47"/>
      <c r="F9" s="28" t="s">
        <v>177</v>
      </c>
      <c r="G9" s="60" t="s">
        <v>221</v>
      </c>
    </row>
    <row r="10" spans="1:7" ht="30" customHeight="1" x14ac:dyDescent="0.25">
      <c r="A10" s="700" t="s">
        <v>160</v>
      </c>
      <c r="B10" s="25" t="s">
        <v>103</v>
      </c>
      <c r="C10" s="16" t="s">
        <v>153</v>
      </c>
      <c r="D10" s="1"/>
      <c r="E10" s="54"/>
      <c r="F10" s="28" t="s">
        <v>171</v>
      </c>
      <c r="G10" s="62" t="s">
        <v>220</v>
      </c>
    </row>
    <row r="11" spans="1:7" ht="45" x14ac:dyDescent="0.25">
      <c r="A11" s="713"/>
      <c r="B11" s="711" t="s">
        <v>105</v>
      </c>
      <c r="C11" s="445" t="s">
        <v>147</v>
      </c>
      <c r="D11" s="50" t="s">
        <v>181</v>
      </c>
      <c r="E11" s="55">
        <v>42068</v>
      </c>
      <c r="F11" s="28" t="s">
        <v>180</v>
      </c>
      <c r="G11" s="54" t="s">
        <v>222</v>
      </c>
    </row>
    <row r="12" spans="1:7" ht="58.5" customHeight="1" x14ac:dyDescent="0.25">
      <c r="A12" s="701"/>
      <c r="B12" s="712"/>
      <c r="C12" s="446"/>
      <c r="D12" s="14" t="s">
        <v>182</v>
      </c>
      <c r="E12" s="53">
        <v>42083</v>
      </c>
      <c r="F12" s="28" t="s">
        <v>180</v>
      </c>
      <c r="G12" s="54" t="s">
        <v>221</v>
      </c>
    </row>
    <row r="13" spans="1:7" ht="30" x14ac:dyDescent="0.25">
      <c r="A13" s="28" t="s">
        <v>163</v>
      </c>
      <c r="B13" s="44" t="s">
        <v>116</v>
      </c>
      <c r="C13" s="37">
        <v>45717</v>
      </c>
      <c r="D13" s="1"/>
      <c r="E13" s="54"/>
      <c r="F13" s="28" t="s">
        <v>171</v>
      </c>
      <c r="G13" s="1" t="s">
        <v>220</v>
      </c>
    </row>
    <row r="14" spans="1:7" ht="75.75" customHeight="1" x14ac:dyDescent="0.25">
      <c r="A14" s="43">
        <v>1</v>
      </c>
      <c r="B14" s="45" t="s">
        <v>118</v>
      </c>
      <c r="C14" s="16" t="s">
        <v>147</v>
      </c>
      <c r="D14" s="14" t="s">
        <v>184</v>
      </c>
      <c r="E14" s="53" t="s">
        <v>185</v>
      </c>
      <c r="F14" s="28" t="s">
        <v>207</v>
      </c>
      <c r="G14" s="54" t="s">
        <v>220</v>
      </c>
    </row>
    <row r="15" spans="1:7" ht="36" customHeight="1" x14ac:dyDescent="0.25">
      <c r="A15" s="714" t="s">
        <v>164</v>
      </c>
      <c r="B15" s="25" t="s">
        <v>204</v>
      </c>
      <c r="C15" s="48" t="s">
        <v>147</v>
      </c>
      <c r="D15" s="47"/>
      <c r="E15" s="53"/>
      <c r="F15" s="42" t="s">
        <v>171</v>
      </c>
      <c r="G15" s="54" t="s">
        <v>223</v>
      </c>
    </row>
    <row r="16" spans="1:7" ht="30" x14ac:dyDescent="0.25">
      <c r="A16" s="715"/>
      <c r="B16" s="31" t="s">
        <v>143</v>
      </c>
      <c r="C16" s="16" t="s">
        <v>147</v>
      </c>
      <c r="D16" s="14" t="s">
        <v>186</v>
      </c>
      <c r="E16" s="54"/>
      <c r="F16" s="28" t="s">
        <v>171</v>
      </c>
      <c r="G16" s="1" t="s">
        <v>224</v>
      </c>
    </row>
    <row r="17" spans="1:7" ht="38.25" x14ac:dyDescent="0.25">
      <c r="A17" s="715"/>
      <c r="B17" s="31" t="s">
        <v>120</v>
      </c>
      <c r="C17" s="16" t="s">
        <v>147</v>
      </c>
      <c r="D17" s="1"/>
      <c r="E17" s="54"/>
      <c r="F17" s="28" t="s">
        <v>171</v>
      </c>
      <c r="G17" s="1" t="s">
        <v>222</v>
      </c>
    </row>
    <row r="18" spans="1:7" ht="90" x14ac:dyDescent="0.25">
      <c r="A18" s="715"/>
      <c r="B18" s="702" t="s">
        <v>121</v>
      </c>
      <c r="C18" s="445" t="s">
        <v>147</v>
      </c>
      <c r="D18" s="14" t="s">
        <v>215</v>
      </c>
      <c r="E18" s="47" t="s">
        <v>187</v>
      </c>
      <c r="F18" s="28" t="s">
        <v>170</v>
      </c>
      <c r="G18" s="54" t="s">
        <v>221</v>
      </c>
    </row>
    <row r="19" spans="1:7" ht="60" x14ac:dyDescent="0.25">
      <c r="A19" s="715"/>
      <c r="B19" s="482"/>
      <c r="C19" s="446"/>
      <c r="D19" s="14" t="s">
        <v>216</v>
      </c>
      <c r="E19" s="47"/>
      <c r="F19" s="42" t="s">
        <v>177</v>
      </c>
      <c r="G19" s="1" t="s">
        <v>225</v>
      </c>
    </row>
    <row r="20" spans="1:7" ht="32.25" customHeight="1" x14ac:dyDescent="0.25">
      <c r="A20" s="715"/>
      <c r="B20" s="51" t="s">
        <v>205</v>
      </c>
      <c r="C20" s="38" t="s">
        <v>147</v>
      </c>
      <c r="D20" s="15"/>
      <c r="E20" s="47"/>
      <c r="F20" s="42" t="s">
        <v>177</v>
      </c>
      <c r="G20" s="1" t="s">
        <v>226</v>
      </c>
    </row>
    <row r="21" spans="1:7" ht="32.25" customHeight="1" x14ac:dyDescent="0.25">
      <c r="A21" s="716"/>
      <c r="B21" s="51" t="s">
        <v>206</v>
      </c>
      <c r="C21" s="38" t="s">
        <v>147</v>
      </c>
      <c r="D21" s="15"/>
      <c r="E21" s="47"/>
      <c r="F21" s="42" t="s">
        <v>177</v>
      </c>
      <c r="G21" s="1"/>
    </row>
    <row r="22" spans="1:7" ht="39" x14ac:dyDescent="0.25">
      <c r="A22" s="717" t="s">
        <v>165</v>
      </c>
      <c r="B22" s="13" t="s">
        <v>124</v>
      </c>
      <c r="C22" s="16" t="s">
        <v>147</v>
      </c>
      <c r="D22" s="706" t="s">
        <v>188</v>
      </c>
      <c r="E22" s="54"/>
      <c r="F22" s="700" t="s">
        <v>207</v>
      </c>
      <c r="G22" s="698" t="s">
        <v>227</v>
      </c>
    </row>
    <row r="23" spans="1:7" ht="26.25" x14ac:dyDescent="0.25">
      <c r="A23" s="717"/>
      <c r="B23" s="13" t="s">
        <v>125</v>
      </c>
      <c r="C23" s="16" t="s">
        <v>147</v>
      </c>
      <c r="D23" s="707"/>
      <c r="E23" s="54"/>
      <c r="F23" s="701"/>
      <c r="G23" s="699"/>
    </row>
    <row r="24" spans="1:7" ht="45" x14ac:dyDescent="0.25">
      <c r="A24" s="5" t="s">
        <v>175</v>
      </c>
      <c r="B24" s="31" t="s">
        <v>174</v>
      </c>
      <c r="C24" s="16" t="s">
        <v>147</v>
      </c>
      <c r="D24" s="14" t="s">
        <v>189</v>
      </c>
      <c r="E24" s="54"/>
      <c r="F24" s="28" t="s">
        <v>190</v>
      </c>
      <c r="G24" s="700" t="s">
        <v>228</v>
      </c>
    </row>
    <row r="25" spans="1:7" ht="45" x14ac:dyDescent="0.25">
      <c r="A25" s="5" t="s">
        <v>159</v>
      </c>
      <c r="B25" s="31" t="s">
        <v>176</v>
      </c>
      <c r="C25" s="16" t="s">
        <v>147</v>
      </c>
      <c r="D25" s="14" t="s">
        <v>189</v>
      </c>
      <c r="E25" s="54"/>
      <c r="F25" s="28" t="s">
        <v>190</v>
      </c>
      <c r="G25" s="701"/>
    </row>
    <row r="26" spans="1:7" ht="30" x14ac:dyDescent="0.25">
      <c r="A26" s="41" t="s">
        <v>199</v>
      </c>
      <c r="B26" s="31" t="s">
        <v>179</v>
      </c>
      <c r="C26" s="1"/>
      <c r="D26" s="1"/>
      <c r="E26" s="54"/>
      <c r="F26" s="42" t="s">
        <v>190</v>
      </c>
      <c r="G26" s="61" t="s">
        <v>229</v>
      </c>
    </row>
    <row r="27" spans="1:7" ht="30" x14ac:dyDescent="0.25">
      <c r="A27" s="41"/>
      <c r="B27" s="31" t="s">
        <v>191</v>
      </c>
      <c r="C27" s="1"/>
      <c r="D27" s="1"/>
      <c r="E27" s="52">
        <v>42094</v>
      </c>
      <c r="F27" s="42" t="s">
        <v>207</v>
      </c>
      <c r="G27" s="1" t="s">
        <v>220</v>
      </c>
    </row>
    <row r="28" spans="1:7" ht="30" x14ac:dyDescent="0.25">
      <c r="A28" s="41"/>
      <c r="B28" s="31" t="s">
        <v>192</v>
      </c>
      <c r="C28" s="1"/>
      <c r="D28" s="14" t="s">
        <v>208</v>
      </c>
      <c r="E28" s="52">
        <v>42090</v>
      </c>
      <c r="F28" s="42" t="s">
        <v>207</v>
      </c>
      <c r="G28" s="54" t="s">
        <v>230</v>
      </c>
    </row>
    <row r="29" spans="1:7" ht="30" x14ac:dyDescent="0.25">
      <c r="A29" s="41"/>
      <c r="B29" s="31" t="s">
        <v>193</v>
      </c>
      <c r="C29" s="1"/>
      <c r="D29" s="1"/>
      <c r="E29" s="52">
        <v>42090</v>
      </c>
      <c r="F29" s="42" t="s">
        <v>209</v>
      </c>
      <c r="G29" s="54" t="s">
        <v>221</v>
      </c>
    </row>
    <row r="30" spans="1:7" ht="30" x14ac:dyDescent="0.25">
      <c r="A30" s="41"/>
      <c r="B30" s="31" t="s">
        <v>194</v>
      </c>
      <c r="C30" s="1"/>
      <c r="D30" s="14" t="s">
        <v>210</v>
      </c>
      <c r="E30" s="52">
        <v>42081</v>
      </c>
      <c r="F30" s="42" t="s">
        <v>207</v>
      </c>
      <c r="G30" s="54" t="s">
        <v>220</v>
      </c>
    </row>
    <row r="31" spans="1:7" ht="30" x14ac:dyDescent="0.25">
      <c r="A31" s="41"/>
      <c r="B31" s="31" t="s">
        <v>195</v>
      </c>
      <c r="C31" s="1"/>
      <c r="D31" s="14" t="s">
        <v>210</v>
      </c>
      <c r="E31" s="52">
        <v>42081</v>
      </c>
      <c r="F31" s="42" t="s">
        <v>207</v>
      </c>
      <c r="G31" s="54" t="s">
        <v>231</v>
      </c>
    </row>
    <row r="32" spans="1:7" ht="25.5" x14ac:dyDescent="0.25">
      <c r="A32" s="41"/>
      <c r="B32" s="31" t="s">
        <v>196</v>
      </c>
      <c r="C32" s="1"/>
      <c r="D32" s="54" t="s">
        <v>211</v>
      </c>
      <c r="E32" s="52">
        <v>42094</v>
      </c>
      <c r="F32" s="42" t="s">
        <v>171</v>
      </c>
      <c r="G32" s="54" t="s">
        <v>232</v>
      </c>
    </row>
    <row r="33" spans="1:7" ht="38.25" x14ac:dyDescent="0.25">
      <c r="A33" s="41"/>
      <c r="B33" s="31" t="s">
        <v>197</v>
      </c>
      <c r="C33" s="1"/>
      <c r="D33" s="54" t="s">
        <v>212</v>
      </c>
      <c r="E33" s="52">
        <v>42076</v>
      </c>
      <c r="F33" s="42" t="s">
        <v>207</v>
      </c>
      <c r="G33" s="54" t="s">
        <v>220</v>
      </c>
    </row>
    <row r="34" spans="1:7" ht="38.25" x14ac:dyDescent="0.25">
      <c r="A34" s="41"/>
      <c r="B34" s="31" t="s">
        <v>203</v>
      </c>
      <c r="C34" s="1"/>
      <c r="D34" s="1"/>
      <c r="E34" s="52">
        <v>42094</v>
      </c>
      <c r="F34" s="42" t="s">
        <v>207</v>
      </c>
      <c r="G34" s="54" t="s">
        <v>233</v>
      </c>
    </row>
    <row r="35" spans="1:7" ht="60" x14ac:dyDescent="0.25">
      <c r="A35" s="41"/>
      <c r="B35" s="14" t="s">
        <v>198</v>
      </c>
      <c r="C35" s="1"/>
      <c r="D35" s="14" t="s">
        <v>213</v>
      </c>
      <c r="E35" s="52">
        <v>42094</v>
      </c>
      <c r="F35" s="42" t="s">
        <v>207</v>
      </c>
      <c r="G35" s="54" t="s">
        <v>234</v>
      </c>
    </row>
    <row r="36" spans="1:7" ht="45" x14ac:dyDescent="0.25">
      <c r="A36" s="41" t="s">
        <v>200</v>
      </c>
      <c r="B36" s="31" t="s">
        <v>201</v>
      </c>
      <c r="C36" s="1"/>
      <c r="D36" s="1"/>
      <c r="E36" s="54"/>
      <c r="F36" s="42" t="s">
        <v>171</v>
      </c>
      <c r="G36" s="14" t="s">
        <v>235</v>
      </c>
    </row>
    <row r="37" spans="1:7" ht="30" x14ac:dyDescent="0.25">
      <c r="A37" s="41"/>
      <c r="B37" s="31" t="s">
        <v>202</v>
      </c>
      <c r="C37" s="1"/>
      <c r="D37" s="1"/>
      <c r="E37" s="52">
        <v>42069</v>
      </c>
      <c r="F37" s="42" t="s">
        <v>207</v>
      </c>
      <c r="G37" s="54" t="s">
        <v>221</v>
      </c>
    </row>
  </sheetData>
  <mergeCells count="15">
    <mergeCell ref="G22:G23"/>
    <mergeCell ref="G24:G25"/>
    <mergeCell ref="B18:B19"/>
    <mergeCell ref="F22:F23"/>
    <mergeCell ref="A1:F1"/>
    <mergeCell ref="D22:D23"/>
    <mergeCell ref="A4:A9"/>
    <mergeCell ref="C11:C12"/>
    <mergeCell ref="B11:B12"/>
    <mergeCell ref="A10:A12"/>
    <mergeCell ref="A15:A21"/>
    <mergeCell ref="A22:A23"/>
    <mergeCell ref="B8:B9"/>
    <mergeCell ref="C8:C9"/>
    <mergeCell ref="C18:C19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J33"/>
  <sheetViews>
    <sheetView workbookViewId="0">
      <selection activeCell="D28" sqref="D28"/>
    </sheetView>
  </sheetViews>
  <sheetFormatPr baseColWidth="10" defaultRowHeight="15" x14ac:dyDescent="0.25"/>
  <cols>
    <col min="3" max="3" width="53.42578125" customWidth="1"/>
    <col min="4" max="4" width="47.42578125" customWidth="1"/>
    <col min="5" max="5" width="23.7109375" style="63" customWidth="1"/>
    <col min="6" max="6" width="26.140625" customWidth="1"/>
    <col min="7" max="7" width="17.28515625" customWidth="1"/>
    <col min="8" max="8" width="32.7109375" customWidth="1"/>
  </cols>
  <sheetData>
    <row r="3" spans="3:10" x14ac:dyDescent="0.25">
      <c r="C3" s="689" t="s">
        <v>236</v>
      </c>
      <c r="D3" s="689"/>
      <c r="E3" s="689"/>
      <c r="F3" s="689"/>
      <c r="G3" s="689"/>
      <c r="H3" s="65"/>
      <c r="I3" s="65"/>
      <c r="J3" s="65"/>
    </row>
    <row r="4" spans="3:10" x14ac:dyDescent="0.25">
      <c r="C4" s="4"/>
      <c r="D4" s="68"/>
      <c r="E4" s="68" t="s">
        <v>283</v>
      </c>
      <c r="F4" s="68" t="s">
        <v>284</v>
      </c>
      <c r="G4" s="4" t="s">
        <v>285</v>
      </c>
      <c r="H4" s="65"/>
      <c r="I4" s="65"/>
      <c r="J4" s="65"/>
    </row>
    <row r="5" spans="3:10" ht="15" customHeight="1" x14ac:dyDescent="0.25">
      <c r="C5" s="45" t="s">
        <v>11</v>
      </c>
      <c r="D5" s="18" t="s">
        <v>237</v>
      </c>
      <c r="E5" s="68">
        <v>3</v>
      </c>
      <c r="F5" s="18" t="s">
        <v>245</v>
      </c>
      <c r="G5" s="1" t="s">
        <v>238</v>
      </c>
    </row>
    <row r="6" spans="3:10" ht="19.5" customHeight="1" x14ac:dyDescent="0.25">
      <c r="C6" s="66" t="s">
        <v>239</v>
      </c>
      <c r="D6" s="1" t="s">
        <v>240</v>
      </c>
      <c r="E6" s="4">
        <v>3</v>
      </c>
      <c r="F6" s="1" t="s">
        <v>246</v>
      </c>
      <c r="G6" s="1" t="s">
        <v>238</v>
      </c>
    </row>
    <row r="7" spans="3:10" x14ac:dyDescent="0.25">
      <c r="C7" s="1" t="s">
        <v>241</v>
      </c>
      <c r="D7" s="1" t="s">
        <v>242</v>
      </c>
      <c r="E7" s="4">
        <v>1</v>
      </c>
      <c r="F7" s="1" t="s">
        <v>247</v>
      </c>
      <c r="G7" s="1" t="s">
        <v>238</v>
      </c>
    </row>
    <row r="8" spans="3:10" x14ac:dyDescent="0.25">
      <c r="C8" s="1" t="s">
        <v>243</v>
      </c>
      <c r="D8" s="1"/>
      <c r="E8" s="4">
        <v>1</v>
      </c>
      <c r="F8" s="1" t="s">
        <v>147</v>
      </c>
      <c r="G8" s="1" t="s">
        <v>238</v>
      </c>
    </row>
    <row r="9" spans="3:10" x14ac:dyDescent="0.25">
      <c r="C9" s="1" t="s">
        <v>244</v>
      </c>
      <c r="D9" s="1"/>
      <c r="E9" s="4">
        <v>1</v>
      </c>
      <c r="F9" s="1" t="s">
        <v>247</v>
      </c>
      <c r="G9" s="1" t="s">
        <v>238</v>
      </c>
    </row>
    <row r="10" spans="3:10" x14ac:dyDescent="0.25">
      <c r="C10" s="1" t="s">
        <v>248</v>
      </c>
      <c r="D10" s="1" t="s">
        <v>250</v>
      </c>
      <c r="E10" s="4">
        <v>29</v>
      </c>
      <c r="F10" s="1" t="s">
        <v>245</v>
      </c>
      <c r="G10" s="1" t="s">
        <v>238</v>
      </c>
    </row>
    <row r="11" spans="3:10" x14ac:dyDescent="0.25">
      <c r="C11" s="1" t="s">
        <v>249</v>
      </c>
      <c r="D11" s="1" t="s">
        <v>251</v>
      </c>
      <c r="E11" s="4">
        <v>11</v>
      </c>
      <c r="F11" s="1" t="s">
        <v>252</v>
      </c>
      <c r="G11" s="1" t="s">
        <v>238</v>
      </c>
    </row>
    <row r="12" spans="3:10" x14ac:dyDescent="0.25">
      <c r="C12" s="1" t="s">
        <v>253</v>
      </c>
      <c r="D12" s="1"/>
      <c r="E12" s="4">
        <v>1</v>
      </c>
      <c r="F12" s="1" t="s">
        <v>252</v>
      </c>
      <c r="G12" s="1" t="s">
        <v>238</v>
      </c>
    </row>
    <row r="13" spans="3:10" x14ac:dyDescent="0.25">
      <c r="C13" s="1" t="s">
        <v>254</v>
      </c>
      <c r="D13" s="1" t="s">
        <v>255</v>
      </c>
      <c r="E13" s="4">
        <v>8</v>
      </c>
      <c r="F13" s="1" t="s">
        <v>147</v>
      </c>
      <c r="G13" s="1" t="s">
        <v>238</v>
      </c>
    </row>
    <row r="14" spans="3:10" x14ac:dyDescent="0.25">
      <c r="C14" s="1" t="s">
        <v>256</v>
      </c>
      <c r="D14" s="1"/>
      <c r="E14" s="4">
        <v>1</v>
      </c>
      <c r="F14" s="1" t="s">
        <v>147</v>
      </c>
      <c r="G14" s="1" t="s">
        <v>238</v>
      </c>
    </row>
    <row r="15" spans="3:10" ht="75" customHeight="1" x14ac:dyDescent="0.25">
      <c r="C15" s="54" t="s">
        <v>257</v>
      </c>
      <c r="D15" s="47" t="s">
        <v>258</v>
      </c>
      <c r="E15" s="42">
        <v>5</v>
      </c>
      <c r="F15" s="54" t="s">
        <v>147</v>
      </c>
      <c r="G15" s="54" t="s">
        <v>238</v>
      </c>
      <c r="H15" s="67" t="s">
        <v>259</v>
      </c>
    </row>
    <row r="16" spans="3:10" x14ac:dyDescent="0.25">
      <c r="C16" s="1" t="s">
        <v>260</v>
      </c>
      <c r="D16" s="1" t="s">
        <v>261</v>
      </c>
      <c r="E16" s="4">
        <v>1</v>
      </c>
      <c r="F16" s="1" t="s">
        <v>147</v>
      </c>
      <c r="G16" s="1" t="s">
        <v>238</v>
      </c>
    </row>
    <row r="17" spans="3:7" x14ac:dyDescent="0.25">
      <c r="C17" s="719" t="s">
        <v>262</v>
      </c>
      <c r="D17" s="1" t="s">
        <v>263</v>
      </c>
      <c r="E17" s="4">
        <v>3</v>
      </c>
      <c r="F17" s="1" t="s">
        <v>245</v>
      </c>
      <c r="G17" s="1" t="s">
        <v>238</v>
      </c>
    </row>
    <row r="18" spans="3:7" x14ac:dyDescent="0.25">
      <c r="C18" s="720"/>
      <c r="D18" s="1" t="s">
        <v>264</v>
      </c>
      <c r="E18" s="4">
        <v>3</v>
      </c>
      <c r="F18" s="1" t="s">
        <v>147</v>
      </c>
      <c r="G18" s="1" t="s">
        <v>238</v>
      </c>
    </row>
    <row r="19" spans="3:7" x14ac:dyDescent="0.25">
      <c r="C19" s="1" t="s">
        <v>265</v>
      </c>
      <c r="D19" s="1" t="s">
        <v>266</v>
      </c>
      <c r="E19" s="4">
        <v>1</v>
      </c>
      <c r="F19" s="1" t="s">
        <v>147</v>
      </c>
      <c r="G19" s="1" t="s">
        <v>238</v>
      </c>
    </row>
    <row r="20" spans="3:7" x14ac:dyDescent="0.25">
      <c r="C20" s="1" t="s">
        <v>267</v>
      </c>
      <c r="D20" s="1" t="s">
        <v>269</v>
      </c>
      <c r="E20" s="4">
        <v>1</v>
      </c>
      <c r="F20" s="1" t="s">
        <v>147</v>
      </c>
      <c r="G20" s="1" t="s">
        <v>238</v>
      </c>
    </row>
    <row r="21" spans="3:7" x14ac:dyDescent="0.25">
      <c r="C21" s="1" t="s">
        <v>268</v>
      </c>
      <c r="D21" s="1" t="s">
        <v>269</v>
      </c>
      <c r="E21" s="4">
        <v>1</v>
      </c>
      <c r="F21" s="1" t="s">
        <v>2</v>
      </c>
      <c r="G21" s="1" t="s">
        <v>238</v>
      </c>
    </row>
    <row r="22" spans="3:7" x14ac:dyDescent="0.25">
      <c r="C22" s="1" t="s">
        <v>270</v>
      </c>
      <c r="D22" s="1" t="s">
        <v>269</v>
      </c>
      <c r="E22" s="4">
        <v>1</v>
      </c>
      <c r="F22" s="1" t="s">
        <v>247</v>
      </c>
      <c r="G22" s="1" t="s">
        <v>238</v>
      </c>
    </row>
    <row r="23" spans="3:7" x14ac:dyDescent="0.25">
      <c r="C23" s="1" t="s">
        <v>271</v>
      </c>
      <c r="D23" s="1"/>
      <c r="E23" s="4">
        <v>0</v>
      </c>
      <c r="F23" s="1" t="s">
        <v>247</v>
      </c>
      <c r="G23" s="1" t="s">
        <v>238</v>
      </c>
    </row>
    <row r="24" spans="3:7" x14ac:dyDescent="0.25">
      <c r="C24" s="1" t="s">
        <v>272</v>
      </c>
      <c r="D24" s="1" t="s">
        <v>273</v>
      </c>
      <c r="E24" s="4">
        <v>3</v>
      </c>
      <c r="F24" s="1" t="s">
        <v>247</v>
      </c>
      <c r="G24" s="1" t="s">
        <v>238</v>
      </c>
    </row>
    <row r="25" spans="3:7" x14ac:dyDescent="0.25">
      <c r="C25" s="1" t="s">
        <v>274</v>
      </c>
      <c r="D25" s="1" t="s">
        <v>275</v>
      </c>
      <c r="E25" s="4">
        <v>19</v>
      </c>
      <c r="F25" s="1" t="s">
        <v>147</v>
      </c>
      <c r="G25" s="1" t="s">
        <v>238</v>
      </c>
    </row>
    <row r="26" spans="3:7" x14ac:dyDescent="0.25">
      <c r="C26" s="1" t="s">
        <v>276</v>
      </c>
      <c r="D26" s="1" t="s">
        <v>277</v>
      </c>
      <c r="E26" s="4">
        <v>13</v>
      </c>
      <c r="F26" s="1" t="s">
        <v>245</v>
      </c>
      <c r="G26" s="1" t="s">
        <v>238</v>
      </c>
    </row>
    <row r="27" spans="3:7" x14ac:dyDescent="0.25">
      <c r="C27" s="1" t="s">
        <v>278</v>
      </c>
      <c r="D27" s="1"/>
      <c r="E27" s="4">
        <v>1</v>
      </c>
      <c r="F27" s="1" t="s">
        <v>147</v>
      </c>
      <c r="G27" s="1" t="s">
        <v>238</v>
      </c>
    </row>
    <row r="28" spans="3:7" x14ac:dyDescent="0.25">
      <c r="C28" s="1" t="s">
        <v>279</v>
      </c>
      <c r="D28" s="1"/>
      <c r="E28" s="4">
        <v>1</v>
      </c>
      <c r="F28" s="1" t="s">
        <v>147</v>
      </c>
      <c r="G28" s="1" t="s">
        <v>238</v>
      </c>
    </row>
    <row r="29" spans="3:7" ht="30" x14ac:dyDescent="0.25">
      <c r="C29" s="14" t="s">
        <v>280</v>
      </c>
      <c r="D29" s="1"/>
      <c r="E29" s="64">
        <v>1</v>
      </c>
      <c r="F29" s="54" t="s">
        <v>245</v>
      </c>
      <c r="G29" s="54" t="s">
        <v>238</v>
      </c>
    </row>
    <row r="30" spans="3:7" x14ac:dyDescent="0.25">
      <c r="C30" s="1" t="s">
        <v>281</v>
      </c>
      <c r="D30" s="1"/>
      <c r="E30" s="4">
        <v>1</v>
      </c>
      <c r="F30" s="1" t="s">
        <v>147</v>
      </c>
      <c r="G30" s="1" t="s">
        <v>238</v>
      </c>
    </row>
    <row r="31" spans="3:7" x14ac:dyDescent="0.25">
      <c r="C31" s="1" t="s">
        <v>282</v>
      </c>
      <c r="D31" s="1"/>
      <c r="E31" s="4">
        <v>1</v>
      </c>
      <c r="F31" s="1"/>
      <c r="G31" s="1" t="s">
        <v>238</v>
      </c>
    </row>
    <row r="32" spans="3:7" x14ac:dyDescent="0.25">
      <c r="C32" s="1"/>
      <c r="D32" s="1"/>
      <c r="E32" s="4">
        <f>SUM(E5:E31)</f>
        <v>115</v>
      </c>
      <c r="F32" s="1"/>
      <c r="G32" s="1"/>
    </row>
    <row r="33" spans="3:7" x14ac:dyDescent="0.25">
      <c r="C33" s="1"/>
      <c r="D33" s="1"/>
      <c r="E33" s="4"/>
      <c r="F33" s="1"/>
      <c r="G33" s="1"/>
    </row>
  </sheetData>
  <mergeCells count="2">
    <mergeCell ref="C3:G3"/>
    <mergeCell ref="C17:C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C10"/>
  <sheetViews>
    <sheetView workbookViewId="0">
      <selection activeCell="D10" sqref="D10"/>
    </sheetView>
  </sheetViews>
  <sheetFormatPr baseColWidth="10" defaultRowHeight="15" x14ac:dyDescent="0.25"/>
  <sheetData>
    <row r="5" spans="1:3" ht="30" x14ac:dyDescent="0.25">
      <c r="A5" s="28" t="s">
        <v>98</v>
      </c>
      <c r="B5" s="1" t="s">
        <v>93</v>
      </c>
      <c r="C5" s="5" t="s">
        <v>92</v>
      </c>
    </row>
    <row r="6" spans="1:3" ht="24.75" customHeight="1" x14ac:dyDescent="0.25">
      <c r="A6" s="1"/>
      <c r="B6" s="1" t="s">
        <v>88</v>
      </c>
      <c r="C6" s="28" t="s">
        <v>95</v>
      </c>
    </row>
    <row r="7" spans="1:3" ht="42.75" customHeight="1" x14ac:dyDescent="0.25">
      <c r="A7" s="1"/>
      <c r="B7" s="29" t="s">
        <v>99</v>
      </c>
      <c r="C7" s="28">
        <v>6</v>
      </c>
    </row>
    <row r="8" spans="1:3" ht="24.75" customHeight="1" x14ac:dyDescent="0.25">
      <c r="A8" s="1"/>
      <c r="B8" s="1" t="s">
        <v>89</v>
      </c>
      <c r="C8" s="28" t="s">
        <v>94</v>
      </c>
    </row>
    <row r="9" spans="1:3" ht="24.75" customHeight="1" x14ac:dyDescent="0.25">
      <c r="A9" s="1"/>
      <c r="B9" s="1" t="s">
        <v>91</v>
      </c>
      <c r="C9" s="28" t="s">
        <v>96</v>
      </c>
    </row>
    <row r="10" spans="1:3" ht="24.75" customHeight="1" x14ac:dyDescent="0.25">
      <c r="A10" s="1"/>
      <c r="B10" s="1" t="s">
        <v>90</v>
      </c>
      <c r="C10" s="28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21"/>
  <sheetViews>
    <sheetView topLeftCell="A43" workbookViewId="0">
      <selection activeCell="B1" sqref="B1"/>
    </sheetView>
  </sheetViews>
  <sheetFormatPr baseColWidth="10" defaultRowHeight="15" x14ac:dyDescent="0.25"/>
  <cols>
    <col min="2" max="2" width="71.140625" customWidth="1"/>
    <col min="3" max="3" width="38.28515625" customWidth="1"/>
    <col min="4" max="4" width="20.42578125" style="39" customWidth="1"/>
    <col min="5" max="5" width="47.7109375" customWidth="1"/>
    <col min="6" max="6" width="35.42578125" customWidth="1"/>
    <col min="7" max="7" width="18.7109375" customWidth="1"/>
    <col min="8" max="8" width="20.140625" bestFit="1" customWidth="1"/>
    <col min="9" max="9" width="17" customWidth="1"/>
  </cols>
  <sheetData>
    <row r="2" spans="2:7" x14ac:dyDescent="0.25">
      <c r="B2" s="721" t="s">
        <v>339</v>
      </c>
      <c r="C2" s="721"/>
      <c r="D2" s="46" t="s">
        <v>283</v>
      </c>
    </row>
    <row r="3" spans="2:7" x14ac:dyDescent="0.25">
      <c r="B3" s="1" t="s">
        <v>340</v>
      </c>
      <c r="C3" s="1" t="s">
        <v>341</v>
      </c>
      <c r="D3" s="86">
        <v>1</v>
      </c>
      <c r="G3">
        <v>22</v>
      </c>
    </row>
    <row r="4" spans="2:7" x14ac:dyDescent="0.25">
      <c r="B4" s="1" t="s">
        <v>342</v>
      </c>
      <c r="C4" s="1"/>
      <c r="D4" s="86">
        <v>12</v>
      </c>
    </row>
    <row r="5" spans="2:7" x14ac:dyDescent="0.25">
      <c r="B5" s="1" t="s">
        <v>343</v>
      </c>
      <c r="C5" s="1" t="s">
        <v>344</v>
      </c>
      <c r="D5" s="86">
        <v>1</v>
      </c>
    </row>
    <row r="6" spans="2:7" ht="30" x14ac:dyDescent="0.25">
      <c r="B6" s="14" t="s">
        <v>345</v>
      </c>
      <c r="C6" s="1"/>
      <c r="D6" s="86">
        <v>1</v>
      </c>
    </row>
    <row r="7" spans="2:7" x14ac:dyDescent="0.25">
      <c r="B7" s="1" t="s">
        <v>346</v>
      </c>
      <c r="C7" s="1"/>
      <c r="D7" s="86">
        <v>7</v>
      </c>
    </row>
    <row r="8" spans="2:7" x14ac:dyDescent="0.25">
      <c r="B8" s="722" t="s">
        <v>347</v>
      </c>
      <c r="C8" s="723"/>
      <c r="D8" s="46">
        <v>22</v>
      </c>
    </row>
    <row r="9" spans="2:7" x14ac:dyDescent="0.25">
      <c r="B9" s="1"/>
      <c r="C9" s="1"/>
      <c r="D9" s="86"/>
    </row>
    <row r="11" spans="2:7" x14ac:dyDescent="0.25">
      <c r="B11" s="721" t="s">
        <v>348</v>
      </c>
      <c r="C11" s="721"/>
      <c r="D11" s="46" t="s">
        <v>349</v>
      </c>
    </row>
    <row r="12" spans="2:7" x14ac:dyDescent="0.25">
      <c r="B12" s="1" t="s">
        <v>340</v>
      </c>
      <c r="C12" s="1" t="s">
        <v>350</v>
      </c>
      <c r="D12" s="86">
        <v>1</v>
      </c>
    </row>
    <row r="13" spans="2:7" x14ac:dyDescent="0.25">
      <c r="B13" s="79" t="s">
        <v>351</v>
      </c>
      <c r="C13" s="1"/>
      <c r="D13" s="86">
        <v>1</v>
      </c>
    </row>
    <row r="14" spans="2:7" x14ac:dyDescent="0.25">
      <c r="B14" s="54" t="s">
        <v>241</v>
      </c>
      <c r="C14" s="54" t="s">
        <v>242</v>
      </c>
      <c r="D14" s="86">
        <v>1</v>
      </c>
    </row>
    <row r="15" spans="2:7" x14ac:dyDescent="0.25">
      <c r="B15" s="1" t="s">
        <v>244</v>
      </c>
      <c r="C15" s="1"/>
      <c r="D15" s="86">
        <v>1</v>
      </c>
    </row>
    <row r="16" spans="2:7" x14ac:dyDescent="0.25">
      <c r="B16" s="1" t="s">
        <v>248</v>
      </c>
      <c r="C16" s="1"/>
      <c r="D16" s="86">
        <v>13</v>
      </c>
    </row>
    <row r="17" spans="2:4" x14ac:dyDescent="0.25">
      <c r="B17" s="1" t="s">
        <v>249</v>
      </c>
      <c r="C17" s="1"/>
      <c r="D17" s="86">
        <v>4</v>
      </c>
    </row>
    <row r="18" spans="2:4" x14ac:dyDescent="0.25">
      <c r="B18" s="1" t="s">
        <v>366</v>
      </c>
      <c r="C18" s="1"/>
      <c r="D18" s="93">
        <v>2</v>
      </c>
    </row>
    <row r="19" spans="2:4" x14ac:dyDescent="0.25">
      <c r="B19" s="1" t="s">
        <v>352</v>
      </c>
      <c r="C19" s="1" t="s">
        <v>344</v>
      </c>
      <c r="D19" s="86">
        <v>1</v>
      </c>
    </row>
    <row r="20" spans="2:4" x14ac:dyDescent="0.25">
      <c r="B20" s="1" t="s">
        <v>268</v>
      </c>
      <c r="C20" s="1"/>
      <c r="D20" s="86">
        <v>1</v>
      </c>
    </row>
    <row r="21" spans="2:4" x14ac:dyDescent="0.25">
      <c r="B21" s="1" t="s">
        <v>270</v>
      </c>
      <c r="C21" s="1" t="s">
        <v>269</v>
      </c>
      <c r="D21" s="87">
        <v>1</v>
      </c>
    </row>
    <row r="22" spans="2:4" x14ac:dyDescent="0.25">
      <c r="B22" s="1" t="s">
        <v>272</v>
      </c>
      <c r="C22" s="1" t="s">
        <v>273</v>
      </c>
      <c r="D22" s="87">
        <v>3</v>
      </c>
    </row>
    <row r="23" spans="2:4" x14ac:dyDescent="0.25">
      <c r="B23" s="1" t="s">
        <v>353</v>
      </c>
      <c r="C23" s="1"/>
      <c r="D23" s="86">
        <v>2</v>
      </c>
    </row>
    <row r="24" spans="2:4" x14ac:dyDescent="0.25">
      <c r="B24" s="88" t="s">
        <v>354</v>
      </c>
      <c r="C24" s="89"/>
      <c r="D24" s="46">
        <v>29</v>
      </c>
    </row>
    <row r="25" spans="2:4" x14ac:dyDescent="0.25">
      <c r="B25" s="1"/>
      <c r="C25" s="1"/>
      <c r="D25" s="86"/>
    </row>
    <row r="27" spans="2:4" x14ac:dyDescent="0.25">
      <c r="B27" s="724" t="s">
        <v>355</v>
      </c>
      <c r="C27" s="725"/>
      <c r="D27" s="46" t="s">
        <v>349</v>
      </c>
    </row>
    <row r="28" spans="2:4" x14ac:dyDescent="0.25">
      <c r="B28" s="95" t="s">
        <v>11</v>
      </c>
      <c r="C28" s="86"/>
      <c r="D28" s="86">
        <v>1</v>
      </c>
    </row>
    <row r="29" spans="2:4" x14ac:dyDescent="0.25">
      <c r="B29" s="95" t="s">
        <v>356</v>
      </c>
      <c r="C29" s="86"/>
      <c r="D29" s="86">
        <v>2</v>
      </c>
    </row>
    <row r="30" spans="2:4" x14ac:dyDescent="0.25">
      <c r="B30" s="1" t="s">
        <v>243</v>
      </c>
      <c r="C30" s="86"/>
      <c r="D30" s="86">
        <v>1</v>
      </c>
    </row>
    <row r="31" spans="2:4" x14ac:dyDescent="0.25">
      <c r="B31" s="60" t="s">
        <v>248</v>
      </c>
      <c r="C31" s="86"/>
      <c r="D31" s="86">
        <v>4</v>
      </c>
    </row>
    <row r="32" spans="2:4" x14ac:dyDescent="0.25">
      <c r="B32" s="60" t="s">
        <v>249</v>
      </c>
      <c r="C32" s="86"/>
      <c r="D32" s="86">
        <v>7</v>
      </c>
    </row>
    <row r="33" spans="2:4" x14ac:dyDescent="0.25">
      <c r="B33" s="1" t="s">
        <v>253</v>
      </c>
      <c r="C33" s="86"/>
      <c r="D33" s="86">
        <v>1</v>
      </c>
    </row>
    <row r="34" spans="2:4" x14ac:dyDescent="0.25">
      <c r="B34" s="1" t="s">
        <v>254</v>
      </c>
      <c r="C34" s="86" t="s">
        <v>357</v>
      </c>
      <c r="D34" s="86">
        <v>8</v>
      </c>
    </row>
    <row r="35" spans="2:4" x14ac:dyDescent="0.25">
      <c r="B35" s="95" t="s">
        <v>256</v>
      </c>
      <c r="C35" s="86"/>
      <c r="D35" s="86">
        <v>1</v>
      </c>
    </row>
    <row r="36" spans="2:4" ht="42.75" customHeight="1" x14ac:dyDescent="0.25">
      <c r="B36" s="54" t="s">
        <v>257</v>
      </c>
      <c r="C36" s="47" t="s">
        <v>258</v>
      </c>
      <c r="D36" s="86">
        <v>5</v>
      </c>
    </row>
    <row r="37" spans="2:4" x14ac:dyDescent="0.25">
      <c r="B37" s="1" t="s">
        <v>260</v>
      </c>
      <c r="C37" s="1" t="s">
        <v>261</v>
      </c>
      <c r="D37" s="86">
        <v>1</v>
      </c>
    </row>
    <row r="38" spans="2:4" x14ac:dyDescent="0.25">
      <c r="B38" s="719" t="s">
        <v>262</v>
      </c>
      <c r="C38" s="90" t="s">
        <v>344</v>
      </c>
      <c r="D38" s="86">
        <v>1</v>
      </c>
    </row>
    <row r="39" spans="2:4" x14ac:dyDescent="0.25">
      <c r="B39" s="720"/>
      <c r="C39" s="1" t="s">
        <v>264</v>
      </c>
      <c r="D39" s="86">
        <v>3</v>
      </c>
    </row>
    <row r="40" spans="2:4" x14ac:dyDescent="0.25">
      <c r="B40" s="1" t="s">
        <v>265</v>
      </c>
      <c r="C40" s="1"/>
      <c r="D40" s="86">
        <v>1</v>
      </c>
    </row>
    <row r="41" spans="2:4" x14ac:dyDescent="0.25">
      <c r="B41" s="1" t="s">
        <v>267</v>
      </c>
      <c r="C41" s="1"/>
      <c r="D41" s="86">
        <v>1</v>
      </c>
    </row>
    <row r="42" spans="2:4" x14ac:dyDescent="0.25">
      <c r="B42" s="1" t="s">
        <v>274</v>
      </c>
      <c r="C42" s="1" t="s">
        <v>275</v>
      </c>
      <c r="D42" s="87">
        <v>19</v>
      </c>
    </row>
    <row r="43" spans="2:4" x14ac:dyDescent="0.25">
      <c r="B43" s="1" t="s">
        <v>408</v>
      </c>
      <c r="C43" s="1"/>
      <c r="D43" s="94" t="s">
        <v>435</v>
      </c>
    </row>
    <row r="44" spans="2:4" x14ac:dyDescent="0.25">
      <c r="B44" s="3" t="s">
        <v>353</v>
      </c>
      <c r="C44" s="1"/>
      <c r="D44" s="86">
        <v>3</v>
      </c>
    </row>
    <row r="45" spans="2:4" x14ac:dyDescent="0.25">
      <c r="B45" s="1" t="s">
        <v>278</v>
      </c>
      <c r="C45" s="1"/>
      <c r="D45" s="87">
        <v>1</v>
      </c>
    </row>
    <row r="46" spans="2:4" x14ac:dyDescent="0.25">
      <c r="B46" s="1" t="s">
        <v>279</v>
      </c>
      <c r="C46" s="1"/>
      <c r="D46" s="87">
        <v>1</v>
      </c>
    </row>
    <row r="47" spans="2:4" ht="30" x14ac:dyDescent="0.25">
      <c r="B47" s="91" t="s">
        <v>280</v>
      </c>
      <c r="C47" s="1"/>
      <c r="D47" s="86">
        <v>1</v>
      </c>
    </row>
    <row r="48" spans="2:4" x14ac:dyDescent="0.25">
      <c r="B48" s="1" t="s">
        <v>282</v>
      </c>
      <c r="C48" s="1"/>
      <c r="D48" s="87">
        <v>1</v>
      </c>
    </row>
    <row r="49" spans="2:4" x14ac:dyDescent="0.25">
      <c r="B49" s="722" t="s">
        <v>358</v>
      </c>
      <c r="C49" s="723"/>
      <c r="D49" s="46">
        <v>64</v>
      </c>
    </row>
    <row r="51" spans="2:4" x14ac:dyDescent="0.25">
      <c r="B51" s="724" t="s">
        <v>359</v>
      </c>
      <c r="C51" s="725"/>
      <c r="D51" s="46" t="s">
        <v>349</v>
      </c>
    </row>
    <row r="52" spans="2:4" x14ac:dyDescent="0.25">
      <c r="B52" s="1" t="s">
        <v>360</v>
      </c>
      <c r="C52" s="1"/>
      <c r="D52" s="86">
        <v>8</v>
      </c>
    </row>
    <row r="53" spans="2:4" ht="30" x14ac:dyDescent="0.25">
      <c r="B53" s="14" t="s">
        <v>361</v>
      </c>
      <c r="C53" s="1" t="s">
        <v>406</v>
      </c>
      <c r="D53" s="86">
        <v>8</v>
      </c>
    </row>
    <row r="54" spans="2:4" x14ac:dyDescent="0.25">
      <c r="B54" s="97" t="s">
        <v>362</v>
      </c>
      <c r="C54" s="97"/>
      <c r="D54" s="98">
        <v>15</v>
      </c>
    </row>
    <row r="55" spans="2:4" x14ac:dyDescent="0.25">
      <c r="B55" s="1" t="s">
        <v>363</v>
      </c>
      <c r="C55" s="86" t="s">
        <v>364</v>
      </c>
      <c r="D55" s="86">
        <v>3</v>
      </c>
    </row>
    <row r="56" spans="2:4" x14ac:dyDescent="0.25">
      <c r="B56" s="1" t="s">
        <v>365</v>
      </c>
      <c r="C56" s="1"/>
      <c r="D56" s="86">
        <v>1</v>
      </c>
    </row>
    <row r="57" spans="2:4" x14ac:dyDescent="0.25">
      <c r="B57" s="1" t="s">
        <v>366</v>
      </c>
      <c r="C57" s="1"/>
      <c r="D57" s="86">
        <v>2</v>
      </c>
    </row>
    <row r="58" spans="2:4" x14ac:dyDescent="0.25">
      <c r="B58" s="1" t="s">
        <v>367</v>
      </c>
      <c r="C58" s="1"/>
      <c r="D58" s="86">
        <v>1</v>
      </c>
    </row>
    <row r="59" spans="2:4" x14ac:dyDescent="0.25">
      <c r="B59" s="1" t="s">
        <v>368</v>
      </c>
      <c r="C59" s="1"/>
      <c r="D59" s="86">
        <v>1</v>
      </c>
    </row>
    <row r="60" spans="2:4" x14ac:dyDescent="0.25">
      <c r="B60" s="1" t="s">
        <v>330</v>
      </c>
      <c r="C60" s="1"/>
      <c r="D60" s="86">
        <v>1</v>
      </c>
    </row>
    <row r="61" spans="2:4" x14ac:dyDescent="0.25">
      <c r="B61" s="1" t="s">
        <v>407</v>
      </c>
      <c r="C61" s="1"/>
      <c r="D61" s="93">
        <v>3</v>
      </c>
    </row>
    <row r="62" spans="2:4" x14ac:dyDescent="0.25">
      <c r="B62" s="1" t="s">
        <v>248</v>
      </c>
      <c r="C62" s="1"/>
      <c r="D62" s="86">
        <v>5</v>
      </c>
    </row>
    <row r="63" spans="2:4" x14ac:dyDescent="0.25">
      <c r="B63" s="1" t="s">
        <v>369</v>
      </c>
      <c r="C63" s="1"/>
      <c r="D63" s="86">
        <v>2</v>
      </c>
    </row>
    <row r="64" spans="2:4" x14ac:dyDescent="0.25">
      <c r="B64" s="46" t="s">
        <v>354</v>
      </c>
      <c r="C64" s="46"/>
      <c r="D64" s="46">
        <v>50</v>
      </c>
    </row>
    <row r="65" spans="2:4" x14ac:dyDescent="0.25">
      <c r="B65" s="1"/>
      <c r="C65" s="1"/>
      <c r="D65" s="86"/>
    </row>
    <row r="68" spans="2:4" x14ac:dyDescent="0.25">
      <c r="B68" s="724" t="s">
        <v>370</v>
      </c>
      <c r="C68" s="725"/>
      <c r="D68" s="46" t="s">
        <v>349</v>
      </c>
    </row>
    <row r="69" spans="2:4" x14ac:dyDescent="0.25">
      <c r="B69" s="1"/>
      <c r="C69" s="1"/>
      <c r="D69" s="86"/>
    </row>
    <row r="70" spans="2:4" x14ac:dyDescent="0.25">
      <c r="B70" s="3" t="s">
        <v>371</v>
      </c>
      <c r="C70" s="1" t="s">
        <v>155</v>
      </c>
      <c r="D70" s="86">
        <v>1</v>
      </c>
    </row>
    <row r="71" spans="2:4" x14ac:dyDescent="0.25">
      <c r="B71" s="3" t="s">
        <v>372</v>
      </c>
      <c r="C71" s="1" t="s">
        <v>155</v>
      </c>
      <c r="D71" s="86">
        <v>4</v>
      </c>
    </row>
    <row r="72" spans="2:4" x14ac:dyDescent="0.25">
      <c r="B72" s="3" t="s">
        <v>373</v>
      </c>
      <c r="C72" s="1" t="s">
        <v>155</v>
      </c>
      <c r="D72" s="86">
        <v>1</v>
      </c>
    </row>
    <row r="73" spans="2:4" x14ac:dyDescent="0.25">
      <c r="B73" s="1" t="s">
        <v>374</v>
      </c>
      <c r="C73" s="1" t="s">
        <v>155</v>
      </c>
      <c r="D73" s="86">
        <v>1</v>
      </c>
    </row>
    <row r="74" spans="2:4" x14ac:dyDescent="0.25">
      <c r="B74" s="1" t="s">
        <v>344</v>
      </c>
      <c r="C74" s="1" t="s">
        <v>375</v>
      </c>
      <c r="D74" s="86">
        <v>1</v>
      </c>
    </row>
    <row r="75" spans="2:4" x14ac:dyDescent="0.25">
      <c r="B75" s="47" t="s">
        <v>376</v>
      </c>
      <c r="C75" s="60" t="s">
        <v>155</v>
      </c>
      <c r="D75" s="86">
        <v>1</v>
      </c>
    </row>
    <row r="76" spans="2:4" x14ac:dyDescent="0.25">
      <c r="B76" s="1" t="s">
        <v>377</v>
      </c>
      <c r="C76" s="92" t="s">
        <v>155</v>
      </c>
      <c r="D76" s="86">
        <v>1</v>
      </c>
    </row>
    <row r="77" spans="2:4" x14ac:dyDescent="0.25">
      <c r="B77" s="1" t="s">
        <v>378</v>
      </c>
      <c r="C77" s="1" t="s">
        <v>379</v>
      </c>
      <c r="D77" s="86">
        <v>2</v>
      </c>
    </row>
    <row r="78" spans="2:4" x14ac:dyDescent="0.25">
      <c r="B78" s="1" t="s">
        <v>256</v>
      </c>
      <c r="C78" s="1" t="s">
        <v>269</v>
      </c>
      <c r="D78" s="86">
        <v>1</v>
      </c>
    </row>
    <row r="79" spans="2:4" x14ac:dyDescent="0.25">
      <c r="B79" s="1" t="s">
        <v>380</v>
      </c>
      <c r="C79" s="1" t="s">
        <v>381</v>
      </c>
      <c r="D79" s="86">
        <v>1</v>
      </c>
    </row>
    <row r="80" spans="2:4" x14ac:dyDescent="0.25">
      <c r="B80" s="1" t="s">
        <v>382</v>
      </c>
      <c r="C80" s="1" t="s">
        <v>381</v>
      </c>
      <c r="D80" s="86">
        <v>1</v>
      </c>
    </row>
    <row r="81" spans="2:4" x14ac:dyDescent="0.25">
      <c r="B81" s="1" t="s">
        <v>383</v>
      </c>
      <c r="C81" s="1" t="s">
        <v>381</v>
      </c>
      <c r="D81" s="86">
        <v>1</v>
      </c>
    </row>
    <row r="82" spans="2:4" x14ac:dyDescent="0.25">
      <c r="B82" s="1" t="s">
        <v>384</v>
      </c>
      <c r="C82" s="1" t="s">
        <v>381</v>
      </c>
      <c r="D82" s="86">
        <v>1</v>
      </c>
    </row>
    <row r="83" spans="2:4" x14ac:dyDescent="0.25">
      <c r="B83" s="1" t="s">
        <v>385</v>
      </c>
      <c r="C83" s="1"/>
      <c r="D83" s="86">
        <v>7</v>
      </c>
    </row>
    <row r="84" spans="2:4" x14ac:dyDescent="0.25">
      <c r="B84" s="1" t="s">
        <v>386</v>
      </c>
      <c r="C84" s="1" t="s">
        <v>387</v>
      </c>
      <c r="D84" s="86">
        <v>11</v>
      </c>
    </row>
    <row r="85" spans="2:4" x14ac:dyDescent="0.25">
      <c r="B85" s="1" t="s">
        <v>388</v>
      </c>
      <c r="C85" s="1" t="s">
        <v>389</v>
      </c>
      <c r="D85" s="86">
        <v>2</v>
      </c>
    </row>
    <row r="86" spans="2:4" x14ac:dyDescent="0.25">
      <c r="B86" s="1" t="s">
        <v>390</v>
      </c>
      <c r="C86" s="1" t="s">
        <v>391</v>
      </c>
      <c r="D86" s="86">
        <v>2</v>
      </c>
    </row>
    <row r="87" spans="2:4" x14ac:dyDescent="0.25">
      <c r="B87" s="1" t="s">
        <v>392</v>
      </c>
      <c r="C87" s="1" t="s">
        <v>155</v>
      </c>
      <c r="D87" s="86">
        <v>1</v>
      </c>
    </row>
    <row r="88" spans="2:4" ht="30" x14ac:dyDescent="0.25">
      <c r="B88" s="47" t="s">
        <v>280</v>
      </c>
      <c r="C88" s="47" t="s">
        <v>393</v>
      </c>
      <c r="D88" s="86">
        <v>1</v>
      </c>
    </row>
    <row r="89" spans="2:4" x14ac:dyDescent="0.25">
      <c r="B89" s="1" t="s">
        <v>394</v>
      </c>
      <c r="C89" s="1" t="s">
        <v>269</v>
      </c>
      <c r="D89" s="86">
        <v>1</v>
      </c>
    </row>
    <row r="90" spans="2:4" x14ac:dyDescent="0.25">
      <c r="B90" s="1"/>
      <c r="C90" s="1"/>
      <c r="D90" s="86"/>
    </row>
    <row r="91" spans="2:4" x14ac:dyDescent="0.25">
      <c r="B91" s="88" t="s">
        <v>354</v>
      </c>
      <c r="C91" s="89"/>
      <c r="D91" s="46">
        <v>42</v>
      </c>
    </row>
    <row r="92" spans="2:4" x14ac:dyDescent="0.25">
      <c r="B92" s="1"/>
      <c r="C92" s="1"/>
      <c r="D92" s="86"/>
    </row>
    <row r="93" spans="2:4" x14ac:dyDescent="0.25">
      <c r="B93" s="1"/>
      <c r="C93" s="1"/>
      <c r="D93" s="86"/>
    </row>
    <row r="94" spans="2:4" x14ac:dyDescent="0.25">
      <c r="B94" s="724" t="s">
        <v>404</v>
      </c>
      <c r="C94" s="725"/>
      <c r="D94" s="46" t="s">
        <v>349</v>
      </c>
    </row>
    <row r="95" spans="2:4" x14ac:dyDescent="0.25">
      <c r="B95" s="1" t="s">
        <v>344</v>
      </c>
      <c r="C95" s="1"/>
      <c r="D95" s="86">
        <v>1</v>
      </c>
    </row>
    <row r="96" spans="2:4" x14ac:dyDescent="0.25">
      <c r="B96" s="1" t="s">
        <v>395</v>
      </c>
      <c r="C96" s="1"/>
      <c r="D96" s="86">
        <v>1</v>
      </c>
    </row>
    <row r="97" spans="2:8" x14ac:dyDescent="0.25">
      <c r="B97" s="1" t="s">
        <v>396</v>
      </c>
      <c r="C97" s="1"/>
      <c r="D97" s="86">
        <v>1</v>
      </c>
    </row>
    <row r="98" spans="2:8" x14ac:dyDescent="0.25">
      <c r="B98" s="1" t="s">
        <v>397</v>
      </c>
      <c r="C98" s="1"/>
      <c r="D98" s="86">
        <v>7</v>
      </c>
    </row>
    <row r="99" spans="2:8" x14ac:dyDescent="0.25">
      <c r="B99" s="1" t="s">
        <v>398</v>
      </c>
      <c r="C99" s="1"/>
      <c r="D99" s="86">
        <v>4</v>
      </c>
    </row>
    <row r="100" spans="2:8" x14ac:dyDescent="0.25">
      <c r="B100" s="14" t="s">
        <v>399</v>
      </c>
      <c r="C100" s="1"/>
      <c r="D100" s="86">
        <v>16</v>
      </c>
    </row>
    <row r="101" spans="2:8" x14ac:dyDescent="0.25">
      <c r="B101" s="1" t="s">
        <v>400</v>
      </c>
      <c r="C101" s="1"/>
      <c r="D101" s="86">
        <v>1</v>
      </c>
    </row>
    <row r="102" spans="2:8" x14ac:dyDescent="0.25">
      <c r="B102" s="1" t="s">
        <v>401</v>
      </c>
      <c r="C102" s="1"/>
      <c r="D102" s="86">
        <v>0</v>
      </c>
    </row>
    <row r="103" spans="2:8" x14ac:dyDescent="0.25">
      <c r="B103" s="1" t="s">
        <v>388</v>
      </c>
      <c r="C103" s="1"/>
      <c r="D103" s="86">
        <v>2</v>
      </c>
    </row>
    <row r="104" spans="2:8" x14ac:dyDescent="0.25">
      <c r="B104" s="1" t="s">
        <v>402</v>
      </c>
      <c r="C104" s="1"/>
      <c r="D104" s="86">
        <v>1</v>
      </c>
    </row>
    <row r="105" spans="2:8" x14ac:dyDescent="0.25">
      <c r="B105" s="1" t="s">
        <v>403</v>
      </c>
      <c r="C105" s="1"/>
      <c r="D105" s="86">
        <v>1</v>
      </c>
    </row>
    <row r="106" spans="2:8" x14ac:dyDescent="0.25">
      <c r="B106" s="95" t="s">
        <v>254</v>
      </c>
      <c r="C106" s="86"/>
      <c r="D106" s="86">
        <v>7</v>
      </c>
    </row>
    <row r="107" spans="2:8" x14ac:dyDescent="0.25">
      <c r="B107" s="95"/>
      <c r="C107" s="101"/>
      <c r="D107" s="101"/>
    </row>
    <row r="108" spans="2:8" x14ac:dyDescent="0.25">
      <c r="B108" s="88" t="s">
        <v>354</v>
      </c>
      <c r="C108" s="46"/>
      <c r="D108" s="46">
        <v>35</v>
      </c>
    </row>
    <row r="109" spans="2:8" x14ac:dyDescent="0.25">
      <c r="B109" s="1"/>
      <c r="C109" s="86"/>
      <c r="D109" s="86"/>
      <c r="H109">
        <v>22</v>
      </c>
    </row>
    <row r="110" spans="2:8" x14ac:dyDescent="0.25">
      <c r="B110" s="1"/>
      <c r="C110" s="86"/>
      <c r="D110" s="86"/>
      <c r="H110">
        <v>31</v>
      </c>
    </row>
    <row r="111" spans="2:8" x14ac:dyDescent="0.25">
      <c r="B111" s="1"/>
      <c r="C111" s="86"/>
      <c r="D111" s="86"/>
      <c r="H111">
        <v>64</v>
      </c>
    </row>
    <row r="112" spans="2:8" x14ac:dyDescent="0.25">
      <c r="H112">
        <v>50</v>
      </c>
    </row>
    <row r="113" spans="2:10" x14ac:dyDescent="0.25">
      <c r="B113" s="724" t="s">
        <v>411</v>
      </c>
      <c r="C113" s="725"/>
      <c r="D113" s="46" t="s">
        <v>349</v>
      </c>
      <c r="H113">
        <v>42</v>
      </c>
    </row>
    <row r="114" spans="2:10" x14ac:dyDescent="0.25">
      <c r="B114" s="95" t="s">
        <v>344</v>
      </c>
      <c r="C114" s="95"/>
      <c r="D114" s="99">
        <v>1</v>
      </c>
      <c r="H114">
        <v>42</v>
      </c>
    </row>
    <row r="115" spans="2:10" x14ac:dyDescent="0.25">
      <c r="B115" s="95" t="s">
        <v>395</v>
      </c>
      <c r="C115" s="95"/>
      <c r="D115" s="99">
        <v>5</v>
      </c>
      <c r="H115">
        <v>56</v>
      </c>
      <c r="J115">
        <v>516</v>
      </c>
    </row>
    <row r="116" spans="2:10" x14ac:dyDescent="0.25">
      <c r="B116" s="95" t="s">
        <v>424</v>
      </c>
      <c r="C116" s="95"/>
      <c r="D116" s="99">
        <v>1</v>
      </c>
      <c r="H116">
        <v>34</v>
      </c>
    </row>
    <row r="117" spans="2:10" x14ac:dyDescent="0.25">
      <c r="B117" s="95" t="s">
        <v>398</v>
      </c>
      <c r="C117" s="95"/>
      <c r="D117" s="99">
        <v>2</v>
      </c>
      <c r="H117">
        <v>79</v>
      </c>
    </row>
    <row r="118" spans="2:10" x14ac:dyDescent="0.25">
      <c r="B118" s="95" t="s">
        <v>400</v>
      </c>
      <c r="C118" s="95"/>
      <c r="D118" s="99">
        <v>1</v>
      </c>
      <c r="H118">
        <v>26</v>
      </c>
    </row>
    <row r="119" spans="2:10" x14ac:dyDescent="0.25">
      <c r="B119" s="95" t="s">
        <v>401</v>
      </c>
      <c r="C119" s="95"/>
      <c r="D119" s="99">
        <v>0</v>
      </c>
      <c r="H119">
        <v>50</v>
      </c>
    </row>
    <row r="120" spans="2:10" x14ac:dyDescent="0.25">
      <c r="B120" s="95" t="s">
        <v>388</v>
      </c>
      <c r="C120" s="95"/>
      <c r="D120" s="99">
        <v>2</v>
      </c>
      <c r="H120">
        <v>20</v>
      </c>
    </row>
    <row r="121" spans="2:10" x14ac:dyDescent="0.25">
      <c r="B121" s="95" t="s">
        <v>412</v>
      </c>
      <c r="C121" s="95"/>
      <c r="D121" s="99">
        <v>1</v>
      </c>
    </row>
    <row r="122" spans="2:10" x14ac:dyDescent="0.25">
      <c r="B122" s="95" t="s">
        <v>413</v>
      </c>
      <c r="C122" s="95"/>
      <c r="D122" s="99">
        <v>1</v>
      </c>
    </row>
    <row r="123" spans="2:10" x14ac:dyDescent="0.25">
      <c r="B123" s="95" t="s">
        <v>414</v>
      </c>
      <c r="C123" s="95"/>
      <c r="D123" s="99">
        <v>1</v>
      </c>
    </row>
    <row r="124" spans="2:10" x14ac:dyDescent="0.25">
      <c r="B124" s="95" t="s">
        <v>415</v>
      </c>
      <c r="C124" s="95"/>
      <c r="D124" s="99">
        <v>1</v>
      </c>
    </row>
    <row r="125" spans="2:10" x14ac:dyDescent="0.25">
      <c r="B125" s="89" t="s">
        <v>416</v>
      </c>
      <c r="C125" s="95"/>
      <c r="D125" s="99"/>
    </row>
    <row r="126" spans="2:10" x14ac:dyDescent="0.25">
      <c r="B126" s="95" t="s">
        <v>417</v>
      </c>
      <c r="C126" s="95"/>
      <c r="D126" s="99">
        <v>5</v>
      </c>
    </row>
    <row r="127" spans="2:10" x14ac:dyDescent="0.25">
      <c r="B127" s="95" t="s">
        <v>418</v>
      </c>
      <c r="C127" s="95"/>
      <c r="D127" s="99">
        <v>5</v>
      </c>
    </row>
    <row r="128" spans="2:10" x14ac:dyDescent="0.25">
      <c r="B128" s="95" t="s">
        <v>419</v>
      </c>
      <c r="C128" s="95"/>
      <c r="D128" s="99">
        <v>5</v>
      </c>
    </row>
    <row r="129" spans="2:4" x14ac:dyDescent="0.25">
      <c r="B129" s="95" t="s">
        <v>423</v>
      </c>
      <c r="C129" s="95"/>
      <c r="D129" s="99">
        <v>5</v>
      </c>
    </row>
    <row r="130" spans="2:4" x14ac:dyDescent="0.25">
      <c r="B130" s="95" t="s">
        <v>420</v>
      </c>
      <c r="C130" s="95"/>
      <c r="D130" s="99">
        <v>2</v>
      </c>
    </row>
    <row r="131" spans="2:4" x14ac:dyDescent="0.25">
      <c r="B131" s="95" t="s">
        <v>421</v>
      </c>
      <c r="C131" s="95"/>
      <c r="D131" s="99">
        <v>5</v>
      </c>
    </row>
    <row r="132" spans="2:4" x14ac:dyDescent="0.25">
      <c r="B132" s="95" t="s">
        <v>433</v>
      </c>
      <c r="C132" s="95"/>
      <c r="D132" s="99">
        <v>2</v>
      </c>
    </row>
    <row r="133" spans="2:4" x14ac:dyDescent="0.25">
      <c r="B133" s="95" t="s">
        <v>422</v>
      </c>
      <c r="C133" s="95"/>
      <c r="D133" s="99">
        <v>5</v>
      </c>
    </row>
    <row r="134" spans="2:4" x14ac:dyDescent="0.25">
      <c r="B134" s="95" t="s">
        <v>425</v>
      </c>
      <c r="C134" s="95"/>
      <c r="D134" s="99">
        <v>1</v>
      </c>
    </row>
    <row r="135" spans="2:4" x14ac:dyDescent="0.25">
      <c r="B135" s="95" t="s">
        <v>254</v>
      </c>
      <c r="C135" s="99"/>
      <c r="D135" s="99">
        <v>5</v>
      </c>
    </row>
    <row r="136" spans="2:4" x14ac:dyDescent="0.25">
      <c r="B136" s="95" t="s">
        <v>434</v>
      </c>
      <c r="C136" s="101"/>
      <c r="D136" s="101"/>
    </row>
    <row r="137" spans="2:4" x14ac:dyDescent="0.25">
      <c r="B137" s="100" t="s">
        <v>354</v>
      </c>
      <c r="C137" s="46"/>
      <c r="D137" s="46">
        <v>56</v>
      </c>
    </row>
    <row r="140" spans="2:4" x14ac:dyDescent="0.25">
      <c r="B140" s="724" t="s">
        <v>426</v>
      </c>
      <c r="C140" s="725"/>
      <c r="D140" s="46" t="s">
        <v>349</v>
      </c>
    </row>
    <row r="141" spans="2:4" x14ac:dyDescent="0.25">
      <c r="B141" s="95" t="s">
        <v>344</v>
      </c>
      <c r="C141" s="95"/>
      <c r="D141" s="99">
        <v>1</v>
      </c>
    </row>
    <row r="142" spans="2:4" x14ac:dyDescent="0.25">
      <c r="B142" s="95" t="s">
        <v>395</v>
      </c>
      <c r="C142" s="95"/>
      <c r="D142" s="99">
        <v>5</v>
      </c>
    </row>
    <row r="143" spans="2:4" x14ac:dyDescent="0.25">
      <c r="B143" s="95" t="s">
        <v>424</v>
      </c>
      <c r="C143" s="95"/>
      <c r="D143" s="99">
        <v>1</v>
      </c>
    </row>
    <row r="144" spans="2:4" x14ac:dyDescent="0.25">
      <c r="B144" s="95" t="s">
        <v>427</v>
      </c>
      <c r="C144" s="95"/>
      <c r="D144" s="99">
        <v>2</v>
      </c>
    </row>
    <row r="145" spans="2:4" x14ac:dyDescent="0.25">
      <c r="B145" s="95" t="s">
        <v>468</v>
      </c>
      <c r="C145" s="95"/>
      <c r="D145" s="114"/>
    </row>
    <row r="146" spans="2:4" x14ac:dyDescent="0.25">
      <c r="B146" s="95" t="s">
        <v>400</v>
      </c>
      <c r="C146" s="95"/>
      <c r="D146" s="99">
        <v>1</v>
      </c>
    </row>
    <row r="147" spans="2:4" x14ac:dyDescent="0.25">
      <c r="B147" s="95" t="s">
        <v>401</v>
      </c>
      <c r="C147" s="95"/>
      <c r="D147" s="99">
        <v>0</v>
      </c>
    </row>
    <row r="148" spans="2:4" x14ac:dyDescent="0.25">
      <c r="B148" s="95" t="s">
        <v>254</v>
      </c>
      <c r="C148" s="95"/>
      <c r="D148" s="99">
        <v>9</v>
      </c>
    </row>
    <row r="149" spans="2:4" x14ac:dyDescent="0.25">
      <c r="B149" s="95" t="s">
        <v>380</v>
      </c>
      <c r="C149" s="95" t="s">
        <v>428</v>
      </c>
      <c r="D149" s="99">
        <v>1</v>
      </c>
    </row>
    <row r="150" spans="2:4" x14ac:dyDescent="0.25">
      <c r="B150" s="95" t="s">
        <v>382</v>
      </c>
      <c r="C150" s="95" t="s">
        <v>428</v>
      </c>
      <c r="D150" s="99">
        <v>1</v>
      </c>
    </row>
    <row r="151" spans="2:4" x14ac:dyDescent="0.25">
      <c r="B151" s="95" t="s">
        <v>383</v>
      </c>
      <c r="C151" s="95" t="s">
        <v>428</v>
      </c>
      <c r="D151" s="99">
        <v>1</v>
      </c>
    </row>
    <row r="152" spans="2:4" x14ac:dyDescent="0.25">
      <c r="B152" s="95" t="s">
        <v>384</v>
      </c>
      <c r="C152" s="95" t="s">
        <v>428</v>
      </c>
      <c r="D152" s="99">
        <v>1</v>
      </c>
    </row>
    <row r="153" spans="2:4" x14ac:dyDescent="0.25">
      <c r="B153" s="95" t="s">
        <v>429</v>
      </c>
      <c r="C153" s="95"/>
      <c r="D153" s="101">
        <v>1</v>
      </c>
    </row>
    <row r="154" spans="2:4" x14ac:dyDescent="0.25">
      <c r="B154" s="97" t="s">
        <v>430</v>
      </c>
      <c r="C154" s="97"/>
      <c r="D154" s="98">
        <v>2</v>
      </c>
    </row>
    <row r="155" spans="2:4" ht="64.5" customHeight="1" x14ac:dyDescent="0.25">
      <c r="B155" s="96" t="s">
        <v>431</v>
      </c>
      <c r="C155" s="47" t="s">
        <v>432</v>
      </c>
      <c r="D155" s="101">
        <v>8</v>
      </c>
    </row>
    <row r="156" spans="2:4" x14ac:dyDescent="0.25">
      <c r="B156" s="95"/>
      <c r="C156" s="95"/>
      <c r="D156" s="101"/>
    </row>
    <row r="157" spans="2:4" x14ac:dyDescent="0.25">
      <c r="B157" s="102" t="s">
        <v>354</v>
      </c>
      <c r="C157" s="46"/>
      <c r="D157" s="104">
        <v>34</v>
      </c>
    </row>
    <row r="158" spans="2:4" x14ac:dyDescent="0.25">
      <c r="B158" s="95"/>
      <c r="C158" s="95"/>
      <c r="D158" s="101"/>
    </row>
    <row r="159" spans="2:4" x14ac:dyDescent="0.25">
      <c r="B159" s="724" t="s">
        <v>436</v>
      </c>
      <c r="C159" s="725"/>
      <c r="D159" s="46" t="s">
        <v>349</v>
      </c>
    </row>
    <row r="160" spans="2:4" x14ac:dyDescent="0.25">
      <c r="B160" s="95" t="s">
        <v>344</v>
      </c>
      <c r="C160" s="95"/>
      <c r="D160" s="109">
        <v>1</v>
      </c>
    </row>
    <row r="161" spans="2:4" x14ac:dyDescent="0.25">
      <c r="B161" s="95" t="s">
        <v>395</v>
      </c>
      <c r="C161" s="95"/>
      <c r="D161" s="109">
        <v>3</v>
      </c>
    </row>
    <row r="162" spans="2:4" x14ac:dyDescent="0.25">
      <c r="B162" s="95" t="s">
        <v>424</v>
      </c>
      <c r="C162" s="95"/>
      <c r="D162" s="109">
        <v>1</v>
      </c>
    </row>
    <row r="163" spans="2:4" x14ac:dyDescent="0.25">
      <c r="B163" s="95" t="s">
        <v>427</v>
      </c>
      <c r="C163" s="95"/>
      <c r="D163" s="109">
        <v>2</v>
      </c>
    </row>
    <row r="164" spans="2:4" x14ac:dyDescent="0.25">
      <c r="B164" s="95" t="s">
        <v>400</v>
      </c>
      <c r="C164" s="95"/>
      <c r="D164" s="109">
        <v>8</v>
      </c>
    </row>
    <row r="165" spans="2:4" x14ac:dyDescent="0.25">
      <c r="B165" s="95" t="s">
        <v>401</v>
      </c>
      <c r="C165" s="95"/>
      <c r="D165" s="109">
        <v>8</v>
      </c>
    </row>
    <row r="166" spans="2:4" x14ac:dyDescent="0.25">
      <c r="B166" s="95" t="s">
        <v>254</v>
      </c>
      <c r="C166" s="95"/>
      <c r="D166" s="109">
        <v>9</v>
      </c>
    </row>
    <row r="167" spans="2:4" x14ac:dyDescent="0.25">
      <c r="B167" s="95" t="s">
        <v>380</v>
      </c>
      <c r="C167" s="95" t="s">
        <v>428</v>
      </c>
      <c r="D167" s="109">
        <v>1</v>
      </c>
    </row>
    <row r="168" spans="2:4" x14ac:dyDescent="0.25">
      <c r="B168" s="95" t="s">
        <v>382</v>
      </c>
      <c r="C168" s="95" t="s">
        <v>428</v>
      </c>
      <c r="D168" s="109">
        <v>1</v>
      </c>
    </row>
    <row r="169" spans="2:4" x14ac:dyDescent="0.25">
      <c r="B169" s="95" t="s">
        <v>383</v>
      </c>
      <c r="C169" s="95" t="s">
        <v>428</v>
      </c>
      <c r="D169" s="109">
        <v>1</v>
      </c>
    </row>
    <row r="170" spans="2:4" x14ac:dyDescent="0.25">
      <c r="B170" s="95" t="s">
        <v>384</v>
      </c>
      <c r="C170" s="95" t="s">
        <v>428</v>
      </c>
      <c r="D170" s="109">
        <v>1</v>
      </c>
    </row>
    <row r="171" spans="2:4" x14ac:dyDescent="0.25">
      <c r="B171" s="97" t="s">
        <v>464</v>
      </c>
      <c r="C171" s="97"/>
      <c r="D171" s="98">
        <v>16</v>
      </c>
    </row>
    <row r="172" spans="2:4" ht="53.25" customHeight="1" x14ac:dyDescent="0.25">
      <c r="B172" s="96" t="s">
        <v>431</v>
      </c>
      <c r="C172" s="47" t="s">
        <v>432</v>
      </c>
      <c r="D172" s="109">
        <v>8</v>
      </c>
    </row>
    <row r="173" spans="2:4" x14ac:dyDescent="0.25">
      <c r="B173" s="95" t="s">
        <v>465</v>
      </c>
      <c r="C173" s="95" t="s">
        <v>466</v>
      </c>
      <c r="D173" s="114">
        <v>17</v>
      </c>
    </row>
    <row r="174" spans="2:4" x14ac:dyDescent="0.25">
      <c r="B174" s="14" t="s">
        <v>470</v>
      </c>
      <c r="C174" s="95"/>
      <c r="D174" s="114">
        <v>1</v>
      </c>
    </row>
    <row r="175" spans="2:4" x14ac:dyDescent="0.25">
      <c r="B175" s="95" t="s">
        <v>467</v>
      </c>
      <c r="C175" s="95"/>
      <c r="D175" s="114">
        <v>1</v>
      </c>
    </row>
    <row r="176" spans="2:4" x14ac:dyDescent="0.25">
      <c r="B176" s="95"/>
      <c r="C176" s="95"/>
      <c r="D176" s="114"/>
    </row>
    <row r="177" spans="2:4" x14ac:dyDescent="0.25">
      <c r="B177" s="724" t="s">
        <v>469</v>
      </c>
      <c r="C177" s="725"/>
      <c r="D177" s="46" t="s">
        <v>349</v>
      </c>
    </row>
    <row r="178" spans="2:4" x14ac:dyDescent="0.25">
      <c r="B178" s="95" t="s">
        <v>344</v>
      </c>
      <c r="C178" s="95"/>
      <c r="D178" s="115">
        <v>1</v>
      </c>
    </row>
    <row r="179" spans="2:4" x14ac:dyDescent="0.25">
      <c r="B179" s="95" t="s">
        <v>424</v>
      </c>
      <c r="C179" s="95"/>
      <c r="D179" s="115">
        <v>1</v>
      </c>
    </row>
    <row r="180" spans="2:4" x14ac:dyDescent="0.25">
      <c r="B180" s="95" t="s">
        <v>254</v>
      </c>
      <c r="C180" s="95"/>
      <c r="D180" s="115">
        <v>9</v>
      </c>
    </row>
    <row r="181" spans="2:4" x14ac:dyDescent="0.25">
      <c r="B181" s="95" t="s">
        <v>482</v>
      </c>
      <c r="C181" s="95"/>
      <c r="D181" s="116">
        <v>1</v>
      </c>
    </row>
    <row r="182" spans="2:4" x14ac:dyDescent="0.25">
      <c r="B182" s="95" t="s">
        <v>471</v>
      </c>
      <c r="C182" s="95"/>
      <c r="D182" s="116">
        <v>3</v>
      </c>
    </row>
    <row r="183" spans="2:4" x14ac:dyDescent="0.25">
      <c r="B183" s="95" t="s">
        <v>472</v>
      </c>
      <c r="C183" s="95"/>
      <c r="D183" s="116">
        <v>3</v>
      </c>
    </row>
    <row r="184" spans="2:4" x14ac:dyDescent="0.25">
      <c r="B184" s="95" t="s">
        <v>473</v>
      </c>
      <c r="C184" s="95"/>
      <c r="D184" s="116">
        <v>1</v>
      </c>
    </row>
    <row r="185" spans="2:4" x14ac:dyDescent="0.25">
      <c r="B185" s="95" t="s">
        <v>477</v>
      </c>
      <c r="C185" s="95"/>
      <c r="D185" s="116">
        <v>1</v>
      </c>
    </row>
    <row r="186" spans="2:4" x14ac:dyDescent="0.25">
      <c r="B186" s="95" t="s">
        <v>474</v>
      </c>
      <c r="C186" s="95"/>
      <c r="D186" s="116">
        <v>1</v>
      </c>
    </row>
    <row r="187" spans="2:4" x14ac:dyDescent="0.25">
      <c r="B187" s="95" t="s">
        <v>342</v>
      </c>
      <c r="C187" s="95"/>
      <c r="D187" s="116">
        <v>1</v>
      </c>
    </row>
    <row r="188" spans="2:4" x14ac:dyDescent="0.25">
      <c r="B188" s="95" t="s">
        <v>249</v>
      </c>
      <c r="C188" s="95"/>
      <c r="D188" s="117">
        <v>2</v>
      </c>
    </row>
    <row r="189" spans="2:4" x14ac:dyDescent="0.25">
      <c r="B189" s="95" t="s">
        <v>427</v>
      </c>
      <c r="C189" s="95"/>
      <c r="D189" s="116">
        <v>2</v>
      </c>
    </row>
    <row r="190" spans="2:4" x14ac:dyDescent="0.25">
      <c r="B190" s="722" t="s">
        <v>475</v>
      </c>
      <c r="C190" s="726"/>
      <c r="D190" s="723"/>
    </row>
    <row r="191" spans="2:4" x14ac:dyDescent="0.25">
      <c r="B191" s="95" t="s">
        <v>344</v>
      </c>
      <c r="C191" s="95"/>
      <c r="D191" s="116">
        <v>1</v>
      </c>
    </row>
    <row r="192" spans="2:4" x14ac:dyDescent="0.25">
      <c r="B192" s="95" t="s">
        <v>424</v>
      </c>
      <c r="C192" s="95"/>
      <c r="D192" s="116">
        <v>1</v>
      </c>
    </row>
    <row r="193" spans="2:4" x14ac:dyDescent="0.25">
      <c r="B193" s="95" t="s">
        <v>476</v>
      </c>
      <c r="C193" s="95"/>
      <c r="D193" s="116">
        <v>8</v>
      </c>
    </row>
    <row r="194" spans="2:4" x14ac:dyDescent="0.25">
      <c r="B194" s="95" t="s">
        <v>478</v>
      </c>
      <c r="C194" s="95"/>
      <c r="D194" s="116">
        <v>1</v>
      </c>
    </row>
    <row r="195" spans="2:4" x14ac:dyDescent="0.25">
      <c r="B195" s="95" t="s">
        <v>479</v>
      </c>
      <c r="C195" s="95"/>
      <c r="D195" s="116">
        <v>3</v>
      </c>
    </row>
    <row r="196" spans="2:4" x14ac:dyDescent="0.25">
      <c r="B196" s="95" t="s">
        <v>480</v>
      </c>
      <c r="C196" s="95"/>
      <c r="D196" s="116">
        <v>1</v>
      </c>
    </row>
    <row r="197" spans="2:4" x14ac:dyDescent="0.25">
      <c r="B197" s="95" t="s">
        <v>481</v>
      </c>
      <c r="C197" s="95"/>
      <c r="D197" s="116">
        <v>1</v>
      </c>
    </row>
    <row r="198" spans="2:4" x14ac:dyDescent="0.25">
      <c r="B198" s="95" t="s">
        <v>248</v>
      </c>
      <c r="C198" s="95"/>
      <c r="D198" s="116">
        <v>2</v>
      </c>
    </row>
    <row r="199" spans="2:4" x14ac:dyDescent="0.25">
      <c r="B199" s="95" t="s">
        <v>249</v>
      </c>
      <c r="C199" s="95"/>
      <c r="D199" s="117">
        <v>4</v>
      </c>
    </row>
    <row r="200" spans="2:4" x14ac:dyDescent="0.25">
      <c r="B200" s="95" t="s">
        <v>427</v>
      </c>
      <c r="C200" s="95"/>
      <c r="D200" s="116">
        <v>1</v>
      </c>
    </row>
    <row r="201" spans="2:4" x14ac:dyDescent="0.25">
      <c r="B201" s="95" t="s">
        <v>483</v>
      </c>
      <c r="C201" s="95"/>
      <c r="D201" s="116">
        <v>5</v>
      </c>
    </row>
    <row r="202" spans="2:4" x14ac:dyDescent="0.25">
      <c r="B202" s="95" t="s">
        <v>484</v>
      </c>
      <c r="C202" s="95"/>
      <c r="D202" s="116">
        <v>16</v>
      </c>
    </row>
    <row r="203" spans="2:4" x14ac:dyDescent="0.25">
      <c r="B203" s="95" t="s">
        <v>485</v>
      </c>
      <c r="C203" s="95"/>
      <c r="D203" s="116">
        <v>6</v>
      </c>
    </row>
    <row r="204" spans="2:4" x14ac:dyDescent="0.25">
      <c r="B204" s="95"/>
      <c r="C204" s="95"/>
      <c r="D204" s="116"/>
    </row>
    <row r="205" spans="2:4" x14ac:dyDescent="0.25">
      <c r="B205" s="722" t="s">
        <v>486</v>
      </c>
      <c r="C205" s="726"/>
      <c r="D205" s="723"/>
    </row>
    <row r="206" spans="2:4" x14ac:dyDescent="0.25">
      <c r="B206" s="95" t="s">
        <v>487</v>
      </c>
      <c r="C206" s="95"/>
      <c r="D206" s="116">
        <v>1</v>
      </c>
    </row>
    <row r="207" spans="2:4" x14ac:dyDescent="0.25">
      <c r="B207" s="95" t="s">
        <v>490</v>
      </c>
      <c r="C207" s="95"/>
      <c r="D207" s="116">
        <v>3</v>
      </c>
    </row>
    <row r="208" spans="2:4" x14ac:dyDescent="0.25">
      <c r="B208" s="95" t="s">
        <v>491</v>
      </c>
      <c r="C208" s="95"/>
      <c r="D208" s="116">
        <v>1</v>
      </c>
    </row>
    <row r="209" spans="2:4" x14ac:dyDescent="0.25">
      <c r="B209" s="95" t="s">
        <v>492</v>
      </c>
      <c r="C209" s="95"/>
      <c r="D209" s="116">
        <v>1</v>
      </c>
    </row>
    <row r="210" spans="2:4" x14ac:dyDescent="0.25">
      <c r="B210" s="95" t="s">
        <v>493</v>
      </c>
      <c r="C210" s="95"/>
      <c r="D210" s="116">
        <v>1</v>
      </c>
    </row>
    <row r="211" spans="2:4" ht="30" x14ac:dyDescent="0.25">
      <c r="B211" s="14" t="s">
        <v>494</v>
      </c>
      <c r="C211" s="95"/>
      <c r="D211" s="117">
        <v>5</v>
      </c>
    </row>
    <row r="212" spans="2:4" x14ac:dyDescent="0.25">
      <c r="B212" s="95" t="s">
        <v>495</v>
      </c>
      <c r="C212" s="95"/>
      <c r="D212" s="117">
        <v>1</v>
      </c>
    </row>
    <row r="213" spans="2:4" x14ac:dyDescent="0.25">
      <c r="B213" s="95" t="s">
        <v>396</v>
      </c>
      <c r="C213" s="95"/>
      <c r="D213" s="117">
        <v>1</v>
      </c>
    </row>
    <row r="214" spans="2:4" x14ac:dyDescent="0.25">
      <c r="B214" s="95" t="s">
        <v>496</v>
      </c>
      <c r="C214" s="95"/>
      <c r="D214" s="117">
        <v>1</v>
      </c>
    </row>
    <row r="215" spans="2:4" x14ac:dyDescent="0.25">
      <c r="B215" s="95" t="s">
        <v>497</v>
      </c>
      <c r="C215" s="95"/>
      <c r="D215" s="117">
        <v>1</v>
      </c>
    </row>
    <row r="216" spans="2:4" x14ac:dyDescent="0.25">
      <c r="B216" s="95" t="s">
        <v>498</v>
      </c>
      <c r="C216" s="95"/>
      <c r="D216" s="117">
        <v>2</v>
      </c>
    </row>
    <row r="217" spans="2:4" x14ac:dyDescent="0.25">
      <c r="B217" s="95" t="s">
        <v>499</v>
      </c>
      <c r="C217" s="95"/>
      <c r="D217" s="117">
        <v>1</v>
      </c>
    </row>
    <row r="218" spans="2:4" x14ac:dyDescent="0.25">
      <c r="B218" s="95" t="s">
        <v>478</v>
      </c>
      <c r="C218" s="95"/>
      <c r="D218" s="117">
        <v>1</v>
      </c>
    </row>
    <row r="219" spans="2:4" x14ac:dyDescent="0.25">
      <c r="B219" s="95"/>
      <c r="C219" s="95"/>
      <c r="D219" s="117"/>
    </row>
    <row r="220" spans="2:4" x14ac:dyDescent="0.25">
      <c r="B220" s="95"/>
      <c r="C220" s="95"/>
      <c r="D220" s="117"/>
    </row>
    <row r="221" spans="2:4" x14ac:dyDescent="0.25">
      <c r="B221" s="95"/>
      <c r="C221" s="95"/>
      <c r="D221" s="117"/>
    </row>
  </sheetData>
  <mergeCells count="15">
    <mergeCell ref="B205:D205"/>
    <mergeCell ref="B190:D190"/>
    <mergeCell ref="B177:C177"/>
    <mergeCell ref="B159:C159"/>
    <mergeCell ref="B49:C49"/>
    <mergeCell ref="B113:C113"/>
    <mergeCell ref="B140:C140"/>
    <mergeCell ref="B51:C51"/>
    <mergeCell ref="B68:C68"/>
    <mergeCell ref="B94:C94"/>
    <mergeCell ref="B2:C2"/>
    <mergeCell ref="B8:C8"/>
    <mergeCell ref="B11:C11"/>
    <mergeCell ref="B27:C27"/>
    <mergeCell ref="B38:B3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90"/>
  <sheetViews>
    <sheetView topLeftCell="D60" workbookViewId="0">
      <selection activeCell="F78" sqref="F78"/>
    </sheetView>
  </sheetViews>
  <sheetFormatPr baseColWidth="10" defaultColWidth="9.140625" defaultRowHeight="15" x14ac:dyDescent="0.25"/>
  <cols>
    <col min="1" max="1" width="3.85546875" style="193" customWidth="1"/>
    <col min="2" max="2" width="37" style="193" customWidth="1"/>
    <col min="3" max="3" width="28.28515625" style="193" customWidth="1"/>
    <col min="4" max="4" width="20.7109375" style="193" customWidth="1"/>
    <col min="5" max="16" width="5.28515625" style="193" customWidth="1"/>
    <col min="17" max="17" width="10.28515625" style="193" customWidth="1"/>
    <col min="18" max="18" width="9.85546875" style="193" customWidth="1"/>
    <col min="19" max="19" width="10" style="193" customWidth="1"/>
    <col min="20" max="21" width="10.140625" style="193" customWidth="1"/>
    <col min="22" max="22" width="13.42578125" style="193" customWidth="1"/>
    <col min="23" max="23" width="9.7109375" style="193" customWidth="1"/>
    <col min="24" max="16384" width="9.140625" style="193"/>
  </cols>
  <sheetData>
    <row r="1" spans="2:23" ht="9.75" customHeight="1" x14ac:dyDescent="0.25"/>
    <row r="2" spans="2:23" ht="30.75" customHeight="1" x14ac:dyDescent="0.25">
      <c r="B2" s="731" t="s">
        <v>567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3"/>
    </row>
    <row r="3" spans="2:23" ht="9.75" customHeight="1" x14ac:dyDescent="0.2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2:23" x14ac:dyDescent="0.25">
      <c r="B4" s="734" t="s">
        <v>568</v>
      </c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3"/>
    </row>
    <row r="5" spans="2:23" ht="20.25" customHeight="1" x14ac:dyDescent="0.25">
      <c r="B5" s="208" t="s">
        <v>569</v>
      </c>
      <c r="C5" s="735" t="s">
        <v>672</v>
      </c>
      <c r="D5" s="735"/>
      <c r="E5" s="735"/>
      <c r="F5" s="735"/>
      <c r="G5" s="735"/>
      <c r="H5" s="735"/>
      <c r="I5" s="735"/>
      <c r="J5" s="735"/>
      <c r="K5" s="736" t="s">
        <v>570</v>
      </c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</row>
    <row r="6" spans="2:23" ht="30" customHeight="1" x14ac:dyDescent="0.25">
      <c r="B6" s="737" t="s">
        <v>662</v>
      </c>
      <c r="C6" s="740" t="s">
        <v>663</v>
      </c>
      <c r="D6" s="741"/>
      <c r="E6" s="741"/>
      <c r="F6" s="741"/>
      <c r="G6" s="741"/>
      <c r="H6" s="741"/>
      <c r="I6" s="741"/>
      <c r="J6" s="742"/>
      <c r="K6" s="727" t="s">
        <v>664</v>
      </c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</row>
    <row r="7" spans="2:23" ht="45.75" customHeight="1" x14ac:dyDescent="0.25">
      <c r="B7" s="738"/>
      <c r="C7" s="727" t="s">
        <v>665</v>
      </c>
      <c r="D7" s="727"/>
      <c r="E7" s="727"/>
      <c r="F7" s="727"/>
      <c r="G7" s="727"/>
      <c r="H7" s="727"/>
      <c r="I7" s="727"/>
      <c r="J7" s="727"/>
      <c r="K7" s="743" t="s">
        <v>571</v>
      </c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</row>
    <row r="8" spans="2:23" ht="29.25" customHeight="1" x14ac:dyDescent="0.25">
      <c r="B8" s="738"/>
      <c r="C8" s="727" t="s">
        <v>572</v>
      </c>
      <c r="D8" s="727"/>
      <c r="E8" s="727"/>
      <c r="F8" s="727"/>
      <c r="G8" s="727"/>
      <c r="H8" s="727"/>
      <c r="I8" s="727"/>
      <c r="J8" s="727"/>
      <c r="K8" s="727" t="s">
        <v>573</v>
      </c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</row>
    <row r="9" spans="2:23" ht="32.25" customHeight="1" x14ac:dyDescent="0.25">
      <c r="B9" s="738"/>
      <c r="C9" s="727" t="s">
        <v>574</v>
      </c>
      <c r="D9" s="727"/>
      <c r="E9" s="727"/>
      <c r="F9" s="727"/>
      <c r="G9" s="727"/>
      <c r="H9" s="727"/>
      <c r="I9" s="727"/>
      <c r="J9" s="727"/>
      <c r="K9" s="728" t="s">
        <v>666</v>
      </c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30"/>
    </row>
    <row r="10" spans="2:23" x14ac:dyDescent="0.25">
      <c r="B10" s="738"/>
      <c r="C10" s="727" t="s">
        <v>575</v>
      </c>
      <c r="D10" s="727"/>
      <c r="E10" s="727"/>
      <c r="F10" s="727"/>
      <c r="G10" s="727"/>
      <c r="H10" s="727"/>
      <c r="I10" s="727"/>
      <c r="J10" s="727"/>
      <c r="K10" s="727" t="s">
        <v>576</v>
      </c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</row>
    <row r="11" spans="2:23" ht="29.25" customHeight="1" x14ac:dyDescent="0.25">
      <c r="B11" s="738"/>
      <c r="C11" s="727" t="s">
        <v>577</v>
      </c>
      <c r="D11" s="727"/>
      <c r="E11" s="727"/>
      <c r="F11" s="727"/>
      <c r="G11" s="727"/>
      <c r="H11" s="727"/>
      <c r="I11" s="727"/>
      <c r="J11" s="727"/>
      <c r="K11" s="728" t="s">
        <v>578</v>
      </c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30"/>
    </row>
    <row r="12" spans="2:23" x14ac:dyDescent="0.25">
      <c r="B12" s="738"/>
      <c r="C12" s="728" t="s">
        <v>579</v>
      </c>
      <c r="D12" s="729"/>
      <c r="E12" s="729"/>
      <c r="F12" s="729"/>
      <c r="G12" s="729"/>
      <c r="H12" s="729"/>
      <c r="I12" s="729"/>
      <c r="J12" s="730"/>
      <c r="K12" s="753" t="s">
        <v>667</v>
      </c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W12" s="755"/>
    </row>
    <row r="13" spans="2:23" x14ac:dyDescent="0.25">
      <c r="B13" s="739"/>
      <c r="C13" s="727" t="s">
        <v>580</v>
      </c>
      <c r="D13" s="727"/>
      <c r="E13" s="727"/>
      <c r="F13" s="727"/>
      <c r="G13" s="727"/>
      <c r="H13" s="727"/>
      <c r="I13" s="727"/>
      <c r="J13" s="727"/>
      <c r="K13" s="756" t="s">
        <v>668</v>
      </c>
      <c r="L13" s="756"/>
      <c r="M13" s="756"/>
      <c r="N13" s="756"/>
      <c r="O13" s="756"/>
      <c r="P13" s="756"/>
      <c r="Q13" s="756"/>
      <c r="R13" s="756"/>
      <c r="S13" s="756"/>
      <c r="T13" s="756"/>
      <c r="U13" s="756"/>
      <c r="V13" s="756"/>
      <c r="W13" s="756"/>
    </row>
    <row r="15" spans="2:23" x14ac:dyDescent="0.25">
      <c r="B15" s="209" t="s">
        <v>581</v>
      </c>
      <c r="C15" s="757" t="s">
        <v>582</v>
      </c>
      <c r="D15" s="758"/>
      <c r="E15" s="209" t="s">
        <v>583</v>
      </c>
      <c r="F15" s="209" t="s">
        <v>584</v>
      </c>
      <c r="G15" s="209" t="s">
        <v>585</v>
      </c>
      <c r="H15" s="209" t="s">
        <v>586</v>
      </c>
      <c r="I15" s="209" t="s">
        <v>587</v>
      </c>
      <c r="J15" s="209" t="s">
        <v>588</v>
      </c>
      <c r="K15" s="209" t="s">
        <v>589</v>
      </c>
      <c r="L15" s="209" t="s">
        <v>590</v>
      </c>
      <c r="M15" s="209" t="s">
        <v>591</v>
      </c>
      <c r="N15" s="209" t="s">
        <v>592</v>
      </c>
      <c r="O15" s="209" t="s">
        <v>593</v>
      </c>
      <c r="P15" s="209" t="s">
        <v>594</v>
      </c>
      <c r="Q15" s="757" t="s">
        <v>178</v>
      </c>
      <c r="R15" s="759"/>
      <c r="S15" s="758"/>
      <c r="T15" s="757" t="s">
        <v>595</v>
      </c>
      <c r="U15" s="758"/>
      <c r="V15" s="209" t="s">
        <v>596</v>
      </c>
      <c r="W15" s="210" t="s">
        <v>597</v>
      </c>
    </row>
    <row r="16" spans="2:23" ht="30" customHeight="1" x14ac:dyDescent="0.25">
      <c r="B16" s="764" t="s">
        <v>673</v>
      </c>
      <c r="C16" s="751" t="s">
        <v>598</v>
      </c>
      <c r="D16" s="752"/>
      <c r="E16" s="211"/>
      <c r="F16" s="191"/>
      <c r="G16" s="211"/>
      <c r="H16" s="212"/>
      <c r="I16" s="97"/>
      <c r="J16" s="190"/>
      <c r="K16" s="213"/>
      <c r="L16" s="213"/>
      <c r="M16" s="213"/>
      <c r="N16" s="213"/>
      <c r="O16" s="213"/>
      <c r="P16" s="190"/>
      <c r="Q16" s="746" t="s">
        <v>599</v>
      </c>
      <c r="R16" s="747"/>
      <c r="S16" s="748"/>
      <c r="T16" s="703" t="s">
        <v>600</v>
      </c>
      <c r="U16" s="705"/>
      <c r="V16" s="214">
        <f>COUNTIF(E16:P16,"X")/8</f>
        <v>0</v>
      </c>
      <c r="W16" s="744">
        <f>AVERAGE(V16:V31)</f>
        <v>0</v>
      </c>
    </row>
    <row r="17" spans="2:23" ht="30" customHeight="1" x14ac:dyDescent="0.25">
      <c r="B17" s="766"/>
      <c r="C17" s="728" t="s">
        <v>601</v>
      </c>
      <c r="D17" s="73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746" t="s">
        <v>602</v>
      </c>
      <c r="R17" s="747"/>
      <c r="S17" s="748"/>
      <c r="T17" s="749" t="s">
        <v>603</v>
      </c>
      <c r="U17" s="750"/>
      <c r="V17" s="214">
        <f>COUNTIF(E17:P17,"X")/8</f>
        <v>0</v>
      </c>
      <c r="W17" s="745"/>
    </row>
    <row r="18" spans="2:23" ht="18.75" customHeight="1" x14ac:dyDescent="0.25">
      <c r="B18" s="765"/>
      <c r="C18" s="751" t="s">
        <v>604</v>
      </c>
      <c r="D18" s="752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746" t="s">
        <v>599</v>
      </c>
      <c r="R18" s="747"/>
      <c r="S18" s="748"/>
      <c r="T18" s="746" t="s">
        <v>600</v>
      </c>
      <c r="U18" s="748"/>
      <c r="V18" s="214">
        <f>COUNTIF(E18:P18,"X")/12</f>
        <v>0</v>
      </c>
      <c r="W18" s="745"/>
    </row>
    <row r="19" spans="2:23" ht="42.75" customHeight="1" x14ac:dyDescent="0.25">
      <c r="B19" s="765"/>
      <c r="C19" s="760" t="s">
        <v>669</v>
      </c>
      <c r="D19" s="761"/>
      <c r="E19" s="204"/>
      <c r="F19" s="103"/>
      <c r="G19" s="103"/>
      <c r="H19" s="103"/>
      <c r="I19" s="103"/>
      <c r="J19" s="103"/>
      <c r="K19" s="215"/>
      <c r="L19" s="103"/>
      <c r="M19" s="103"/>
      <c r="N19" s="215"/>
      <c r="O19" s="215"/>
      <c r="P19" s="103"/>
      <c r="Q19" s="703" t="s">
        <v>599</v>
      </c>
      <c r="R19" s="704"/>
      <c r="S19" s="705"/>
      <c r="T19" s="762" t="s">
        <v>605</v>
      </c>
      <c r="U19" s="763"/>
      <c r="V19" s="216">
        <f>COUNTIF(E19:P19,"X")/3</f>
        <v>0</v>
      </c>
      <c r="W19" s="745"/>
    </row>
    <row r="20" spans="2:23" ht="21" customHeight="1" x14ac:dyDescent="0.25">
      <c r="B20" s="765"/>
      <c r="C20" s="751" t="s">
        <v>606</v>
      </c>
      <c r="D20" s="752"/>
      <c r="E20" s="204"/>
      <c r="F20" s="215"/>
      <c r="G20" s="103"/>
      <c r="H20" s="215"/>
      <c r="I20" s="103"/>
      <c r="J20" s="103"/>
      <c r="K20" s="215"/>
      <c r="L20" s="103"/>
      <c r="M20" s="103"/>
      <c r="N20" s="103"/>
      <c r="O20" s="103"/>
      <c r="P20" s="103"/>
      <c r="Q20" s="703" t="s">
        <v>599</v>
      </c>
      <c r="R20" s="704"/>
      <c r="S20" s="705"/>
      <c r="T20" s="746" t="s">
        <v>607</v>
      </c>
      <c r="U20" s="748"/>
      <c r="V20" s="216">
        <f>COUNTIF(E20:P20,"X")/3</f>
        <v>0</v>
      </c>
      <c r="W20" s="745"/>
    </row>
    <row r="21" spans="2:23" ht="18.75" customHeight="1" x14ac:dyDescent="0.25">
      <c r="B21" s="765"/>
      <c r="C21" s="751" t="s">
        <v>608</v>
      </c>
      <c r="D21" s="752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703" t="s">
        <v>599</v>
      </c>
      <c r="R21" s="704"/>
      <c r="S21" s="705"/>
      <c r="T21" s="746" t="s">
        <v>607</v>
      </c>
      <c r="U21" s="748"/>
      <c r="V21" s="216">
        <f>COUNTIF(E21:P21,"X")/12</f>
        <v>0</v>
      </c>
      <c r="W21" s="745"/>
    </row>
    <row r="22" spans="2:23" ht="26.25" customHeight="1" x14ac:dyDescent="0.25">
      <c r="B22" s="765"/>
      <c r="C22" s="760" t="s">
        <v>678</v>
      </c>
      <c r="D22" s="761"/>
      <c r="E22" s="217"/>
      <c r="F22" s="217"/>
      <c r="G22" s="218"/>
      <c r="H22" s="217"/>
      <c r="I22" s="153"/>
      <c r="J22" s="217"/>
      <c r="K22" s="153"/>
      <c r="L22" s="153"/>
      <c r="M22" s="153"/>
      <c r="N22" s="153"/>
      <c r="O22" s="153"/>
      <c r="P22" s="153"/>
      <c r="Q22" s="703" t="s">
        <v>599</v>
      </c>
      <c r="R22" s="704"/>
      <c r="S22" s="705"/>
      <c r="T22" s="762" t="s">
        <v>609</v>
      </c>
      <c r="U22" s="763"/>
      <c r="V22" s="216">
        <f>COUNTIF(E22:P22,"X")/1</f>
        <v>0</v>
      </c>
      <c r="W22" s="745"/>
    </row>
    <row r="23" spans="2:23" ht="32.25" customHeight="1" x14ac:dyDescent="0.25">
      <c r="B23" s="765"/>
      <c r="C23" s="760" t="s">
        <v>679</v>
      </c>
      <c r="D23" s="761"/>
      <c r="E23" s="217"/>
      <c r="F23" s="217"/>
      <c r="G23" s="217"/>
      <c r="H23" s="217"/>
      <c r="I23" s="153"/>
      <c r="J23" s="218"/>
      <c r="K23" s="153"/>
      <c r="L23" s="153"/>
      <c r="M23" s="153"/>
      <c r="N23" s="153"/>
      <c r="O23" s="153"/>
      <c r="P23" s="153"/>
      <c r="Q23" s="703" t="s">
        <v>599</v>
      </c>
      <c r="R23" s="704"/>
      <c r="S23" s="705"/>
      <c r="T23" s="762" t="s">
        <v>609</v>
      </c>
      <c r="U23" s="763"/>
      <c r="V23" s="216">
        <f>COUNTIF(E23:P23,"X")/1</f>
        <v>0</v>
      </c>
      <c r="W23" s="745"/>
    </row>
    <row r="24" spans="2:23" ht="31.5" customHeight="1" x14ac:dyDescent="0.25">
      <c r="B24" s="765"/>
      <c r="C24" s="760" t="s">
        <v>680</v>
      </c>
      <c r="D24" s="761"/>
      <c r="E24" s="217"/>
      <c r="F24" s="218"/>
      <c r="G24" s="217"/>
      <c r="H24" s="217"/>
      <c r="I24" s="153"/>
      <c r="J24" s="153"/>
      <c r="K24" s="153"/>
      <c r="L24" s="153"/>
      <c r="M24" s="153"/>
      <c r="N24" s="217"/>
      <c r="O24" s="153"/>
      <c r="P24" s="153"/>
      <c r="Q24" s="703" t="s">
        <v>599</v>
      </c>
      <c r="R24" s="704"/>
      <c r="S24" s="705"/>
      <c r="T24" s="762" t="s">
        <v>609</v>
      </c>
      <c r="U24" s="763"/>
      <c r="V24" s="214">
        <f>COUNTIF(E24:P24,"X")/1</f>
        <v>0</v>
      </c>
      <c r="W24" s="745"/>
    </row>
    <row r="25" spans="2:23" ht="28.5" customHeight="1" x14ac:dyDescent="0.25">
      <c r="B25" s="765"/>
      <c r="C25" s="760" t="s">
        <v>610</v>
      </c>
      <c r="D25" s="761"/>
      <c r="E25" s="218"/>
      <c r="F25" s="217"/>
      <c r="G25" s="217"/>
      <c r="H25" s="218"/>
      <c r="I25" s="217"/>
      <c r="J25" s="217"/>
      <c r="K25" s="218"/>
      <c r="L25" s="217"/>
      <c r="M25" s="217"/>
      <c r="N25" s="218"/>
      <c r="O25" s="217"/>
      <c r="P25" s="217"/>
      <c r="Q25" s="703" t="s">
        <v>599</v>
      </c>
      <c r="R25" s="704"/>
      <c r="S25" s="705"/>
      <c r="T25" s="762" t="s">
        <v>609</v>
      </c>
      <c r="U25" s="763"/>
      <c r="V25" s="214">
        <f>COUNTIF(E25:P25,"X")/4</f>
        <v>0</v>
      </c>
      <c r="W25" s="745"/>
    </row>
    <row r="26" spans="2:23" ht="30.75" customHeight="1" x14ac:dyDescent="0.25">
      <c r="B26" s="765"/>
      <c r="C26" s="751" t="s">
        <v>611</v>
      </c>
      <c r="D26" s="752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703" t="s">
        <v>599</v>
      </c>
      <c r="R26" s="704"/>
      <c r="S26" s="705"/>
      <c r="T26" s="762" t="s">
        <v>609</v>
      </c>
      <c r="U26" s="763"/>
      <c r="V26" s="214">
        <f>COUNTIF(E26:P26,"X")/12</f>
        <v>0</v>
      </c>
      <c r="W26" s="745"/>
    </row>
    <row r="27" spans="2:23" ht="30.75" customHeight="1" x14ac:dyDescent="0.25">
      <c r="B27" s="765"/>
      <c r="C27" s="728" t="s">
        <v>612</v>
      </c>
      <c r="D27" s="730"/>
      <c r="E27" s="218"/>
      <c r="F27" s="218"/>
      <c r="G27" s="218"/>
      <c r="H27" s="218"/>
      <c r="I27" s="217"/>
      <c r="J27" s="217"/>
      <c r="K27" s="217"/>
      <c r="L27" s="217"/>
      <c r="M27" s="217"/>
      <c r="N27" s="217"/>
      <c r="O27" s="217"/>
      <c r="P27" s="217"/>
      <c r="Q27" s="703" t="s">
        <v>599</v>
      </c>
      <c r="R27" s="704"/>
      <c r="S27" s="705"/>
      <c r="T27" s="762" t="s">
        <v>609</v>
      </c>
      <c r="U27" s="763"/>
      <c r="V27" s="214">
        <f>COUNTIF(E27:P27,"X")/4</f>
        <v>0</v>
      </c>
      <c r="W27" s="745"/>
    </row>
    <row r="28" spans="2:23" ht="31.5" customHeight="1" x14ac:dyDescent="0.25">
      <c r="B28" s="765"/>
      <c r="C28" s="751" t="s">
        <v>613</v>
      </c>
      <c r="D28" s="752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703" t="s">
        <v>599</v>
      </c>
      <c r="R28" s="704"/>
      <c r="S28" s="705"/>
      <c r="T28" s="762" t="s">
        <v>609</v>
      </c>
      <c r="U28" s="763"/>
      <c r="V28" s="214">
        <f>COUNTIF(E28:P28,"X")/12</f>
        <v>0</v>
      </c>
      <c r="W28" s="745"/>
    </row>
    <row r="29" spans="2:23" ht="32.25" customHeight="1" x14ac:dyDescent="0.25">
      <c r="B29" s="765"/>
      <c r="C29" s="751" t="s">
        <v>614</v>
      </c>
      <c r="D29" s="752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703" t="s">
        <v>599</v>
      </c>
      <c r="R29" s="704"/>
      <c r="S29" s="705"/>
      <c r="T29" s="762" t="s">
        <v>609</v>
      </c>
      <c r="U29" s="763"/>
      <c r="V29" s="214">
        <f>COUNTIF(E29:P29,"X")/12</f>
        <v>0</v>
      </c>
      <c r="W29" s="745"/>
    </row>
    <row r="30" spans="2:23" ht="32.25" customHeight="1" x14ac:dyDescent="0.25">
      <c r="B30" s="765"/>
      <c r="C30" s="728" t="s">
        <v>615</v>
      </c>
      <c r="D30" s="730"/>
      <c r="E30" s="217"/>
      <c r="F30" s="217"/>
      <c r="G30" s="217"/>
      <c r="H30" s="217"/>
      <c r="I30" s="217"/>
      <c r="J30" s="218"/>
      <c r="K30" s="218"/>
      <c r="L30" s="218"/>
      <c r="M30" s="218"/>
      <c r="N30" s="218"/>
      <c r="O30" s="218"/>
      <c r="P30" s="218"/>
      <c r="Q30" s="703" t="s">
        <v>599</v>
      </c>
      <c r="R30" s="704"/>
      <c r="S30" s="705"/>
      <c r="T30" s="762" t="s">
        <v>605</v>
      </c>
      <c r="U30" s="763"/>
      <c r="V30" s="214">
        <f>COUNTIF(E30:P30,"X")/7</f>
        <v>0</v>
      </c>
      <c r="W30" s="745"/>
    </row>
    <row r="31" spans="2:23" ht="29.25" customHeight="1" x14ac:dyDescent="0.25">
      <c r="B31" s="765"/>
      <c r="C31" s="751" t="s">
        <v>616</v>
      </c>
      <c r="D31" s="752"/>
      <c r="E31" s="218"/>
      <c r="F31" s="218"/>
      <c r="G31" s="218"/>
      <c r="H31" s="218"/>
      <c r="I31" s="218"/>
      <c r="J31" s="217"/>
      <c r="K31" s="218"/>
      <c r="L31" s="218"/>
      <c r="M31" s="218"/>
      <c r="N31" s="218"/>
      <c r="O31" s="218"/>
      <c r="P31" s="218"/>
      <c r="Q31" s="703" t="s">
        <v>599</v>
      </c>
      <c r="R31" s="704"/>
      <c r="S31" s="705"/>
      <c r="T31" s="762" t="s">
        <v>609</v>
      </c>
      <c r="U31" s="763"/>
      <c r="V31" s="214">
        <f>COUNTIF(E31:P31,"X")/11</f>
        <v>0</v>
      </c>
      <c r="W31" s="745"/>
    </row>
    <row r="32" spans="2:23" ht="18.75" customHeight="1" x14ac:dyDescent="0.25">
      <c r="B32" s="764" t="s">
        <v>674</v>
      </c>
      <c r="C32" s="751" t="s">
        <v>617</v>
      </c>
      <c r="D32" s="752"/>
      <c r="E32" s="219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703" t="s">
        <v>599</v>
      </c>
      <c r="R32" s="704"/>
      <c r="S32" s="705"/>
      <c r="T32" s="746" t="s">
        <v>600</v>
      </c>
      <c r="U32" s="748"/>
      <c r="V32" s="214">
        <f>COUNTIF(E32:P32,"X")/12</f>
        <v>0</v>
      </c>
      <c r="W32" s="769">
        <f>AVERAGE(V32:V35)</f>
        <v>0</v>
      </c>
    </row>
    <row r="33" spans="2:23" ht="18.75" customHeight="1" x14ac:dyDescent="0.25">
      <c r="B33" s="765"/>
      <c r="C33" s="751" t="s">
        <v>618</v>
      </c>
      <c r="D33" s="752"/>
      <c r="E33" s="218"/>
      <c r="F33" s="217"/>
      <c r="G33" s="217"/>
      <c r="H33" s="218"/>
      <c r="I33" s="217"/>
      <c r="J33" s="217"/>
      <c r="K33" s="218"/>
      <c r="L33" s="218"/>
      <c r="M33" s="218"/>
      <c r="N33" s="218"/>
      <c r="O33" s="218"/>
      <c r="P33" s="218"/>
      <c r="Q33" s="703" t="s">
        <v>599</v>
      </c>
      <c r="R33" s="704"/>
      <c r="S33" s="705"/>
      <c r="T33" s="746" t="s">
        <v>600</v>
      </c>
      <c r="U33" s="748"/>
      <c r="V33" s="214">
        <f>COUNTIF(E33:P33,"X")/8</f>
        <v>0</v>
      </c>
      <c r="W33" s="770"/>
    </row>
    <row r="34" spans="2:23" ht="18.75" customHeight="1" x14ac:dyDescent="0.25">
      <c r="B34" s="765"/>
      <c r="C34" s="751" t="s">
        <v>619</v>
      </c>
      <c r="D34" s="752"/>
      <c r="E34" s="217"/>
      <c r="F34" s="218"/>
      <c r="G34" s="217"/>
      <c r="H34" s="217"/>
      <c r="I34" s="218"/>
      <c r="J34" s="217"/>
      <c r="K34" s="217"/>
      <c r="L34" s="217"/>
      <c r="M34" s="217"/>
      <c r="N34" s="217"/>
      <c r="O34" s="217"/>
      <c r="P34" s="217"/>
      <c r="Q34" s="703" t="s">
        <v>599</v>
      </c>
      <c r="R34" s="704"/>
      <c r="S34" s="705"/>
      <c r="T34" s="746" t="s">
        <v>600</v>
      </c>
      <c r="U34" s="748"/>
      <c r="V34" s="214">
        <f>COUNTIF(E34:P34,"X")/2</f>
        <v>0</v>
      </c>
      <c r="W34" s="770"/>
    </row>
    <row r="35" spans="2:23" ht="28.5" customHeight="1" x14ac:dyDescent="0.25">
      <c r="B35" s="765"/>
      <c r="C35" s="751" t="s">
        <v>620</v>
      </c>
      <c r="D35" s="752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703" t="s">
        <v>599</v>
      </c>
      <c r="R35" s="704"/>
      <c r="S35" s="705"/>
      <c r="T35" s="762" t="s">
        <v>609</v>
      </c>
      <c r="U35" s="763"/>
      <c r="V35" s="214">
        <f>COUNTIF(E35:P35,"X")/12</f>
        <v>0</v>
      </c>
      <c r="W35" s="770"/>
    </row>
    <row r="36" spans="2:23" ht="18.75" customHeight="1" x14ac:dyDescent="0.25">
      <c r="B36" s="771" t="s">
        <v>675</v>
      </c>
      <c r="C36" s="751" t="s">
        <v>621</v>
      </c>
      <c r="D36" s="752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703" t="s">
        <v>599</v>
      </c>
      <c r="R36" s="704"/>
      <c r="S36" s="705"/>
      <c r="T36" s="746" t="s">
        <v>600</v>
      </c>
      <c r="U36" s="748"/>
      <c r="V36" s="214">
        <f>COUNTIF(E36:P36,"X")/12</f>
        <v>0</v>
      </c>
      <c r="W36" s="767">
        <f>AVERAGE(V36:V41)</f>
        <v>0</v>
      </c>
    </row>
    <row r="37" spans="2:23" ht="33" customHeight="1" x14ac:dyDescent="0.25">
      <c r="B37" s="772"/>
      <c r="C37" s="751" t="s">
        <v>622</v>
      </c>
      <c r="D37" s="752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703" t="s">
        <v>599</v>
      </c>
      <c r="R37" s="704"/>
      <c r="S37" s="705"/>
      <c r="T37" s="762" t="s">
        <v>605</v>
      </c>
      <c r="U37" s="763"/>
      <c r="V37" s="214">
        <f>COUNTIF(E37:P37,"X")/12</f>
        <v>0</v>
      </c>
      <c r="W37" s="768"/>
    </row>
    <row r="38" spans="2:23" ht="18.75" customHeight="1" x14ac:dyDescent="0.25">
      <c r="B38" s="772"/>
      <c r="C38" s="760" t="s">
        <v>623</v>
      </c>
      <c r="D38" s="761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703" t="s">
        <v>599</v>
      </c>
      <c r="R38" s="704"/>
      <c r="S38" s="705"/>
      <c r="T38" s="746" t="s">
        <v>600</v>
      </c>
      <c r="U38" s="748"/>
      <c r="V38" s="214">
        <f>COUNTIF(E38:P38,"X")/12</f>
        <v>0</v>
      </c>
      <c r="W38" s="768"/>
    </row>
    <row r="39" spans="2:23" ht="30" customHeight="1" x14ac:dyDescent="0.25">
      <c r="B39" s="772"/>
      <c r="C39" s="760" t="s">
        <v>624</v>
      </c>
      <c r="D39" s="761"/>
      <c r="E39" s="217"/>
      <c r="F39" s="217"/>
      <c r="G39" s="217"/>
      <c r="H39" s="217"/>
      <c r="I39" s="217"/>
      <c r="J39" s="217"/>
      <c r="K39" s="217"/>
      <c r="L39" s="218"/>
      <c r="M39" s="217"/>
      <c r="N39" s="218"/>
      <c r="O39" s="217"/>
      <c r="P39" s="217"/>
      <c r="Q39" s="703" t="s">
        <v>599</v>
      </c>
      <c r="R39" s="704"/>
      <c r="S39" s="705"/>
      <c r="T39" s="762" t="s">
        <v>609</v>
      </c>
      <c r="U39" s="763"/>
      <c r="V39" s="214">
        <f>COUNTIF(E39:P39,"X")/2</f>
        <v>0</v>
      </c>
      <c r="W39" s="768"/>
    </row>
    <row r="40" spans="2:23" ht="30.75" customHeight="1" x14ac:dyDescent="0.25">
      <c r="B40" s="772"/>
      <c r="C40" s="760" t="s">
        <v>625</v>
      </c>
      <c r="D40" s="761"/>
      <c r="E40" s="217"/>
      <c r="F40" s="217"/>
      <c r="G40" s="217"/>
      <c r="H40" s="217"/>
      <c r="I40" s="217"/>
      <c r="J40" s="217"/>
      <c r="K40" s="218"/>
      <c r="L40" s="217"/>
      <c r="M40" s="217"/>
      <c r="N40" s="217"/>
      <c r="O40" s="217"/>
      <c r="P40" s="217"/>
      <c r="Q40" s="703" t="s">
        <v>599</v>
      </c>
      <c r="R40" s="704"/>
      <c r="S40" s="705"/>
      <c r="T40" s="762" t="s">
        <v>609</v>
      </c>
      <c r="U40" s="763"/>
      <c r="V40" s="214">
        <f>COUNTIF(E40:P40,"X")/1</f>
        <v>0</v>
      </c>
      <c r="W40" s="768"/>
    </row>
    <row r="41" spans="2:23" ht="27" customHeight="1" x14ac:dyDescent="0.25">
      <c r="B41" s="772"/>
      <c r="C41" s="760" t="s">
        <v>670</v>
      </c>
      <c r="D41" s="761"/>
      <c r="E41" s="153"/>
      <c r="F41" s="217"/>
      <c r="G41" s="217"/>
      <c r="H41" s="217"/>
      <c r="I41" s="217"/>
      <c r="J41" s="217"/>
      <c r="K41" s="217"/>
      <c r="L41" s="217"/>
      <c r="M41" s="217"/>
      <c r="N41" s="218"/>
      <c r="O41" s="217"/>
      <c r="P41" s="217"/>
      <c r="Q41" s="703" t="s">
        <v>599</v>
      </c>
      <c r="R41" s="704"/>
      <c r="S41" s="705"/>
      <c r="T41" s="762" t="s">
        <v>609</v>
      </c>
      <c r="U41" s="763"/>
      <c r="V41" s="214">
        <f>COUNTIF(E41:P41,"X")/1</f>
        <v>0</v>
      </c>
      <c r="W41" s="768"/>
    </row>
    <row r="42" spans="2:23" ht="36" customHeight="1" x14ac:dyDescent="0.25">
      <c r="B42" s="764" t="s">
        <v>676</v>
      </c>
      <c r="C42" s="751" t="s">
        <v>626</v>
      </c>
      <c r="D42" s="752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703" t="s">
        <v>599</v>
      </c>
      <c r="R42" s="704"/>
      <c r="S42" s="705"/>
      <c r="T42" s="762" t="s">
        <v>605</v>
      </c>
      <c r="U42" s="763"/>
      <c r="V42" s="214">
        <f>COUNTIF(E42:P42,"X")/12</f>
        <v>0</v>
      </c>
      <c r="W42" s="777">
        <f>AVERAGE(V42:V54)</f>
        <v>0</v>
      </c>
    </row>
    <row r="43" spans="2:23" ht="32.25" customHeight="1" x14ac:dyDescent="0.25">
      <c r="B43" s="765"/>
      <c r="C43" s="751" t="s">
        <v>627</v>
      </c>
      <c r="D43" s="752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703" t="s">
        <v>599</v>
      </c>
      <c r="R43" s="704"/>
      <c r="S43" s="705"/>
      <c r="T43" s="762" t="s">
        <v>600</v>
      </c>
      <c r="U43" s="763"/>
      <c r="V43" s="214">
        <f>COUNTIF(E43:P43,"X")/12</f>
        <v>0</v>
      </c>
      <c r="W43" s="778"/>
    </row>
    <row r="44" spans="2:23" ht="33" customHeight="1" x14ac:dyDescent="0.25">
      <c r="B44" s="765"/>
      <c r="C44" s="751" t="s">
        <v>628</v>
      </c>
      <c r="D44" s="752"/>
      <c r="E44" s="217"/>
      <c r="F44" s="217"/>
      <c r="G44" s="218"/>
      <c r="H44" s="218"/>
      <c r="I44" s="217"/>
      <c r="J44" s="217"/>
      <c r="K44" s="217"/>
      <c r="L44" s="217"/>
      <c r="M44" s="217"/>
      <c r="N44" s="217"/>
      <c r="O44" s="217"/>
      <c r="P44" s="217"/>
      <c r="Q44" s="703" t="s">
        <v>599</v>
      </c>
      <c r="R44" s="704"/>
      <c r="S44" s="705"/>
      <c r="T44" s="762" t="s">
        <v>605</v>
      </c>
      <c r="U44" s="763"/>
      <c r="V44" s="214">
        <f>COUNTIF(E44:P44,"X")/2</f>
        <v>0</v>
      </c>
      <c r="W44" s="778"/>
    </row>
    <row r="45" spans="2:23" ht="33" customHeight="1" x14ac:dyDescent="0.25">
      <c r="B45" s="765"/>
      <c r="C45" s="728" t="s">
        <v>629</v>
      </c>
      <c r="D45" s="730"/>
      <c r="E45" s="217"/>
      <c r="F45" s="218"/>
      <c r="G45" s="218"/>
      <c r="H45" s="218"/>
      <c r="I45" s="217"/>
      <c r="J45" s="217"/>
      <c r="K45" s="217"/>
      <c r="L45" s="217"/>
      <c r="M45" s="217"/>
      <c r="N45" s="217"/>
      <c r="O45" s="217"/>
      <c r="P45" s="217"/>
      <c r="Q45" s="703" t="s">
        <v>630</v>
      </c>
      <c r="R45" s="704"/>
      <c r="S45" s="705"/>
      <c r="T45" s="762" t="s">
        <v>600</v>
      </c>
      <c r="U45" s="763"/>
      <c r="V45" s="214">
        <f>COUNTIF(E45:P45,"X")/3</f>
        <v>0</v>
      </c>
      <c r="W45" s="778"/>
    </row>
    <row r="46" spans="2:23" ht="30" customHeight="1" x14ac:dyDescent="0.25">
      <c r="B46" s="765"/>
      <c r="C46" s="751" t="s">
        <v>631</v>
      </c>
      <c r="D46" s="752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703" t="s">
        <v>599</v>
      </c>
      <c r="R46" s="704"/>
      <c r="S46" s="705"/>
      <c r="T46" s="762" t="s">
        <v>609</v>
      </c>
      <c r="U46" s="763"/>
      <c r="V46" s="214">
        <f>COUNTIF(E46:P46,"X")/12</f>
        <v>0</v>
      </c>
      <c r="W46" s="778"/>
    </row>
    <row r="47" spans="2:23" ht="34.5" customHeight="1" x14ac:dyDescent="0.25">
      <c r="B47" s="765"/>
      <c r="C47" s="760" t="s">
        <v>671</v>
      </c>
      <c r="D47" s="761"/>
      <c r="E47" s="217"/>
      <c r="F47" s="217"/>
      <c r="G47" s="217"/>
      <c r="H47" s="217"/>
      <c r="I47" s="217"/>
      <c r="J47" s="217"/>
      <c r="K47" s="217"/>
      <c r="M47" s="217"/>
      <c r="N47" s="218"/>
      <c r="O47" s="217"/>
      <c r="P47" s="217"/>
      <c r="Q47" s="703" t="s">
        <v>599</v>
      </c>
      <c r="R47" s="704"/>
      <c r="S47" s="705"/>
      <c r="T47" s="762" t="s">
        <v>605</v>
      </c>
      <c r="U47" s="763"/>
      <c r="V47" s="214">
        <f>COUNTIF(E47:P47,"X")/1</f>
        <v>0</v>
      </c>
      <c r="W47" s="778"/>
    </row>
    <row r="48" spans="2:23" ht="31.5" customHeight="1" x14ac:dyDescent="0.25">
      <c r="B48" s="765"/>
      <c r="C48" s="751" t="s">
        <v>632</v>
      </c>
      <c r="D48" s="752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703" t="s">
        <v>599</v>
      </c>
      <c r="R48" s="704"/>
      <c r="S48" s="705"/>
      <c r="T48" s="762" t="s">
        <v>605</v>
      </c>
      <c r="U48" s="763"/>
      <c r="V48" s="214">
        <f>COUNTIF(E48:P48,"X")/12</f>
        <v>0</v>
      </c>
      <c r="W48" s="778"/>
    </row>
    <row r="49" spans="2:23" ht="34.5" customHeight="1" x14ac:dyDescent="0.25">
      <c r="B49" s="765"/>
      <c r="C49" s="760" t="s">
        <v>633</v>
      </c>
      <c r="D49" s="761"/>
      <c r="E49" s="217"/>
      <c r="F49" s="217"/>
      <c r="G49" s="217"/>
      <c r="H49" s="217"/>
      <c r="I49" s="218"/>
      <c r="J49" s="217"/>
      <c r="L49" s="217"/>
      <c r="M49" s="217"/>
      <c r="N49" s="217"/>
      <c r="O49" s="217"/>
      <c r="P49" s="217"/>
      <c r="Q49" s="703" t="s">
        <v>599</v>
      </c>
      <c r="R49" s="704"/>
      <c r="S49" s="705"/>
      <c r="T49" s="762" t="s">
        <v>603</v>
      </c>
      <c r="U49" s="763"/>
      <c r="V49" s="214">
        <f>COUNTIF(E49:P49,"X")/12</f>
        <v>0</v>
      </c>
      <c r="W49" s="778"/>
    </row>
    <row r="50" spans="2:23" ht="34.5" customHeight="1" x14ac:dyDescent="0.25">
      <c r="B50" s="765"/>
      <c r="C50" s="728" t="s">
        <v>634</v>
      </c>
      <c r="D50" s="730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703" t="s">
        <v>630</v>
      </c>
      <c r="R50" s="704"/>
      <c r="S50" s="705"/>
      <c r="T50" s="762" t="s">
        <v>600</v>
      </c>
      <c r="U50" s="763"/>
      <c r="V50" s="214">
        <f>COUNTIF(E50:P50,"X")/12</f>
        <v>0</v>
      </c>
      <c r="W50" s="778"/>
    </row>
    <row r="51" spans="2:23" ht="34.5" customHeight="1" x14ac:dyDescent="0.25">
      <c r="B51" s="765"/>
      <c r="C51" s="753" t="s">
        <v>635</v>
      </c>
      <c r="D51" s="755"/>
      <c r="E51" s="217"/>
      <c r="F51" s="217"/>
      <c r="G51" s="217"/>
      <c r="H51" s="217"/>
      <c r="I51" s="218"/>
      <c r="J51" s="218"/>
      <c r="K51" s="218"/>
      <c r="L51" s="217"/>
      <c r="M51" s="217"/>
      <c r="N51" s="217"/>
      <c r="O51" s="217"/>
      <c r="P51" s="217"/>
      <c r="Q51" s="703" t="s">
        <v>599</v>
      </c>
      <c r="R51" s="704"/>
      <c r="S51" s="705"/>
      <c r="T51" s="762" t="s">
        <v>605</v>
      </c>
      <c r="U51" s="763"/>
      <c r="V51" s="214">
        <f>COUNTIF(E51:P51,"X")/3</f>
        <v>0</v>
      </c>
      <c r="W51" s="778"/>
    </row>
    <row r="52" spans="2:23" ht="34.5" customHeight="1" x14ac:dyDescent="0.25">
      <c r="B52" s="765"/>
      <c r="C52" s="753" t="s">
        <v>636</v>
      </c>
      <c r="D52" s="755"/>
      <c r="E52" s="217"/>
      <c r="F52" s="217"/>
      <c r="G52" s="217"/>
      <c r="H52" s="217"/>
      <c r="I52" s="190"/>
      <c r="J52" s="190"/>
      <c r="K52" s="190"/>
      <c r="L52" s="217"/>
      <c r="M52" s="217"/>
      <c r="N52" s="218"/>
      <c r="O52" s="218"/>
      <c r="P52" s="218"/>
      <c r="Q52" s="703" t="s">
        <v>599</v>
      </c>
      <c r="R52" s="704"/>
      <c r="S52" s="705"/>
      <c r="T52" s="762" t="s">
        <v>605</v>
      </c>
      <c r="U52" s="763"/>
      <c r="V52" s="214">
        <f>COUNTIF(E52:P52,"X")/3</f>
        <v>0</v>
      </c>
      <c r="W52" s="778"/>
    </row>
    <row r="53" spans="2:23" ht="34.5" customHeight="1" x14ac:dyDescent="0.25">
      <c r="B53" s="765"/>
      <c r="C53" s="728" t="s">
        <v>637</v>
      </c>
      <c r="D53" s="730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703" t="s">
        <v>630</v>
      </c>
      <c r="R53" s="704"/>
      <c r="S53" s="705"/>
      <c r="T53" s="762" t="s">
        <v>605</v>
      </c>
      <c r="U53" s="763"/>
      <c r="V53" s="214">
        <f>COUNTIF(E53:P53,"X")/12</f>
        <v>0</v>
      </c>
      <c r="W53" s="778"/>
    </row>
    <row r="54" spans="2:23" ht="31.5" customHeight="1" x14ac:dyDescent="0.25">
      <c r="B54" s="773"/>
      <c r="C54" s="751" t="s">
        <v>383</v>
      </c>
      <c r="D54" s="752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703" t="s">
        <v>599</v>
      </c>
      <c r="R54" s="704"/>
      <c r="S54" s="705"/>
      <c r="T54" s="762" t="s">
        <v>605</v>
      </c>
      <c r="U54" s="763"/>
      <c r="V54" s="214">
        <f>COUNTIF(E54:P54,"X")/12</f>
        <v>0</v>
      </c>
      <c r="W54" s="779"/>
    </row>
    <row r="55" spans="2:23" ht="30.75" customHeight="1" x14ac:dyDescent="0.25">
      <c r="B55" s="787" t="s">
        <v>677</v>
      </c>
      <c r="C55" s="751" t="s">
        <v>638</v>
      </c>
      <c r="D55" s="752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703" t="s">
        <v>599</v>
      </c>
      <c r="R55" s="704"/>
      <c r="S55" s="705"/>
      <c r="T55" s="762" t="s">
        <v>605</v>
      </c>
      <c r="U55" s="763"/>
      <c r="V55" s="214">
        <f>COUNTIF(E55:P55,"X")/11</f>
        <v>0</v>
      </c>
      <c r="W55" s="774">
        <f>AVERAGE(V55:V58)</f>
        <v>0</v>
      </c>
    </row>
    <row r="56" spans="2:23" ht="18.75" customHeight="1" x14ac:dyDescent="0.25">
      <c r="B56" s="736"/>
      <c r="C56" s="760" t="s">
        <v>239</v>
      </c>
      <c r="D56" s="761"/>
      <c r="E56" s="217"/>
      <c r="F56" s="217"/>
      <c r="G56" s="217"/>
      <c r="H56" s="217"/>
      <c r="I56" s="218"/>
      <c r="J56" s="217"/>
      <c r="K56" s="217"/>
      <c r="L56" s="217"/>
      <c r="M56" s="217"/>
      <c r="N56" s="217"/>
      <c r="O56" s="217"/>
      <c r="P56" s="218"/>
      <c r="Q56" s="703" t="s">
        <v>599</v>
      </c>
      <c r="R56" s="704"/>
      <c r="S56" s="705"/>
      <c r="T56" s="762" t="s">
        <v>600</v>
      </c>
      <c r="U56" s="763"/>
      <c r="V56" s="214">
        <f>COUNTIF(E56:P56,"X")/3</f>
        <v>0</v>
      </c>
      <c r="W56" s="775"/>
    </row>
    <row r="57" spans="2:23" ht="18.75" customHeight="1" x14ac:dyDescent="0.25">
      <c r="B57" s="736"/>
      <c r="C57" s="760" t="s">
        <v>639</v>
      </c>
      <c r="D57" s="761"/>
      <c r="E57" s="217"/>
      <c r="F57" s="218"/>
      <c r="G57" s="217"/>
      <c r="H57" s="217"/>
      <c r="I57" s="217"/>
      <c r="J57" s="218"/>
      <c r="K57" s="217"/>
      <c r="L57" s="218"/>
      <c r="M57" s="217"/>
      <c r="N57" s="217"/>
      <c r="O57" s="218"/>
      <c r="P57" s="217"/>
      <c r="Q57" s="703" t="s">
        <v>599</v>
      </c>
      <c r="R57" s="704"/>
      <c r="S57" s="705"/>
      <c r="T57" s="762" t="s">
        <v>600</v>
      </c>
      <c r="U57" s="763"/>
      <c r="V57" s="214">
        <f>COUNTIF(E57:P57,"X")/6</f>
        <v>0</v>
      </c>
      <c r="W57" s="775"/>
    </row>
    <row r="58" spans="2:23" ht="18.75" customHeight="1" x14ac:dyDescent="0.25">
      <c r="B58" s="736"/>
      <c r="C58" s="760" t="s">
        <v>640</v>
      </c>
      <c r="D58" s="761"/>
      <c r="E58" s="153"/>
      <c r="F58" s="217"/>
      <c r="G58" s="217"/>
      <c r="H58" s="217"/>
      <c r="I58" s="217"/>
      <c r="J58" s="217"/>
      <c r="K58" s="217"/>
      <c r="L58" s="218"/>
      <c r="M58" s="220"/>
      <c r="N58" s="220"/>
      <c r="O58" s="153"/>
      <c r="P58" s="153"/>
      <c r="Q58" s="703" t="s">
        <v>599</v>
      </c>
      <c r="R58" s="704"/>
      <c r="S58" s="705"/>
      <c r="T58" s="762" t="s">
        <v>600</v>
      </c>
      <c r="U58" s="763"/>
      <c r="V58" s="214">
        <f>COUNTIF(E58:P58,"X")/6</f>
        <v>0</v>
      </c>
      <c r="W58" s="776"/>
    </row>
    <row r="59" spans="2:23" s="229" customFormat="1" ht="18.75" customHeight="1" x14ac:dyDescent="0.25">
      <c r="B59" s="780" t="s">
        <v>641</v>
      </c>
      <c r="C59" s="760" t="s">
        <v>642</v>
      </c>
      <c r="D59" s="761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782" t="s">
        <v>643</v>
      </c>
      <c r="R59" s="783"/>
      <c r="S59" s="784"/>
      <c r="T59" s="785" t="s">
        <v>600</v>
      </c>
      <c r="U59" s="786"/>
      <c r="V59" s="228">
        <f>COUNTIF(E59:P59,"X")/10</f>
        <v>0</v>
      </c>
      <c r="W59" s="791">
        <f>AVERAGE(V59:V61)</f>
        <v>0</v>
      </c>
    </row>
    <row r="60" spans="2:23" s="229" customFormat="1" ht="18.75" customHeight="1" x14ac:dyDescent="0.25">
      <c r="B60" s="781"/>
      <c r="C60" s="760" t="s">
        <v>644</v>
      </c>
      <c r="D60" s="761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782" t="s">
        <v>643</v>
      </c>
      <c r="R60" s="783"/>
      <c r="S60" s="784"/>
      <c r="T60" s="785" t="s">
        <v>600</v>
      </c>
      <c r="U60" s="786"/>
      <c r="V60" s="228">
        <f>COUNTIF(E60:P60,"X")/1</f>
        <v>0</v>
      </c>
      <c r="W60" s="792"/>
    </row>
    <row r="61" spans="2:23" s="229" customFormat="1" ht="18.75" customHeight="1" x14ac:dyDescent="0.25">
      <c r="B61" s="781"/>
      <c r="C61" s="760" t="s">
        <v>645</v>
      </c>
      <c r="D61" s="761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782" t="s">
        <v>643</v>
      </c>
      <c r="R61" s="783"/>
      <c r="S61" s="784"/>
      <c r="T61" s="785" t="s">
        <v>600</v>
      </c>
      <c r="U61" s="786"/>
      <c r="V61" s="228">
        <f>COUNTIF(E61:P61,"X")/1</f>
        <v>0</v>
      </c>
      <c r="W61" s="793"/>
    </row>
    <row r="62" spans="2:23" ht="18.75" customHeight="1" x14ac:dyDescent="0.25">
      <c r="B62" s="794" t="s">
        <v>646</v>
      </c>
      <c r="C62" s="728" t="s">
        <v>647</v>
      </c>
      <c r="D62" s="730"/>
      <c r="E62" s="153"/>
      <c r="F62" s="217"/>
      <c r="G62" s="217"/>
      <c r="H62" s="217"/>
      <c r="I62" s="218"/>
      <c r="J62" s="217"/>
      <c r="K62" s="153"/>
      <c r="L62" s="218"/>
      <c r="M62" s="217"/>
      <c r="N62" s="153"/>
      <c r="O62" s="218"/>
      <c r="P62" s="153"/>
      <c r="Q62" s="703" t="s">
        <v>648</v>
      </c>
      <c r="R62" s="704"/>
      <c r="S62" s="705"/>
      <c r="T62" s="762" t="s">
        <v>600</v>
      </c>
      <c r="U62" s="763"/>
      <c r="V62" s="214">
        <f>COUNTIF(E62:P62,"X")/3</f>
        <v>0</v>
      </c>
      <c r="W62" s="788">
        <f>AVERAGE(V62:V69)</f>
        <v>0</v>
      </c>
    </row>
    <row r="63" spans="2:23" ht="18.75" customHeight="1" x14ac:dyDescent="0.25">
      <c r="B63" s="795"/>
      <c r="C63" s="728" t="s">
        <v>649</v>
      </c>
      <c r="D63" s="730"/>
      <c r="E63" s="153"/>
      <c r="F63" s="217"/>
      <c r="G63" s="217"/>
      <c r="H63" s="218"/>
      <c r="I63" s="218"/>
      <c r="J63" s="218"/>
      <c r="K63" s="218"/>
      <c r="L63" s="218"/>
      <c r="M63" s="218"/>
      <c r="N63" s="153"/>
      <c r="O63" s="153"/>
      <c r="P63" s="153"/>
      <c r="Q63" s="703" t="s">
        <v>630</v>
      </c>
      <c r="R63" s="704"/>
      <c r="S63" s="705"/>
      <c r="T63" s="762" t="s">
        <v>600</v>
      </c>
      <c r="U63" s="763"/>
      <c r="V63" s="214">
        <f>COUNTIF(E63:P63,"X")/1</f>
        <v>0</v>
      </c>
      <c r="W63" s="789"/>
    </row>
    <row r="64" spans="2:23" ht="32.25" customHeight="1" x14ac:dyDescent="0.25">
      <c r="B64" s="795"/>
      <c r="C64" s="728" t="s">
        <v>650</v>
      </c>
      <c r="D64" s="730"/>
      <c r="E64" s="153"/>
      <c r="F64" s="217"/>
      <c r="G64" s="217"/>
      <c r="H64" s="218"/>
      <c r="I64" s="218"/>
      <c r="J64" s="218"/>
      <c r="K64" s="218"/>
      <c r="L64" s="153"/>
      <c r="M64" s="217"/>
      <c r="N64" s="153"/>
      <c r="O64" s="153"/>
      <c r="P64" s="153"/>
      <c r="Q64" s="703" t="s">
        <v>630</v>
      </c>
      <c r="R64" s="704"/>
      <c r="S64" s="705"/>
      <c r="T64" s="762" t="s">
        <v>600</v>
      </c>
      <c r="U64" s="763"/>
      <c r="V64" s="214">
        <f>COUNTIF(E64:P64,"X")/1</f>
        <v>0</v>
      </c>
      <c r="W64" s="789"/>
    </row>
    <row r="65" spans="2:24" ht="32.25" customHeight="1" x14ac:dyDescent="0.25">
      <c r="B65" s="795"/>
      <c r="C65" s="743" t="s">
        <v>651</v>
      </c>
      <c r="D65" s="743"/>
      <c r="E65" s="153"/>
      <c r="F65" s="217"/>
      <c r="G65" s="218"/>
      <c r="H65" s="218"/>
      <c r="I65" s="217"/>
      <c r="J65" s="217"/>
      <c r="K65" s="218"/>
      <c r="L65" s="153"/>
      <c r="M65" s="217"/>
      <c r="N65" s="153"/>
      <c r="O65" s="153"/>
      <c r="P65" s="153"/>
      <c r="Q65" s="703" t="s">
        <v>630</v>
      </c>
      <c r="R65" s="704"/>
      <c r="S65" s="705"/>
      <c r="T65" s="762" t="s">
        <v>600</v>
      </c>
      <c r="U65" s="763"/>
      <c r="V65" s="214">
        <f>COUNTIF(E65:P65,"X")/3</f>
        <v>0</v>
      </c>
      <c r="W65" s="789"/>
    </row>
    <row r="66" spans="2:24" ht="32.25" customHeight="1" x14ac:dyDescent="0.25">
      <c r="B66" s="795"/>
      <c r="C66" s="728" t="s">
        <v>652</v>
      </c>
      <c r="D66" s="730"/>
      <c r="E66" s="153"/>
      <c r="F66" s="217"/>
      <c r="G66" s="217"/>
      <c r="H66" s="218"/>
      <c r="I66" s="218"/>
      <c r="J66" s="217"/>
      <c r="K66" s="217"/>
      <c r="L66" s="153"/>
      <c r="M66" s="217"/>
      <c r="N66" s="153"/>
      <c r="O66" s="153"/>
      <c r="P66" s="153"/>
      <c r="Q66" s="703" t="s">
        <v>599</v>
      </c>
      <c r="R66" s="704"/>
      <c r="S66" s="705"/>
      <c r="T66" s="762" t="s">
        <v>600</v>
      </c>
      <c r="U66" s="763"/>
      <c r="V66" s="214">
        <f>COUNTIF(E66:P66,"X")/3</f>
        <v>0</v>
      </c>
      <c r="W66" s="789"/>
    </row>
    <row r="67" spans="2:24" ht="32.25" customHeight="1" x14ac:dyDescent="0.25">
      <c r="B67" s="795"/>
      <c r="C67" s="728" t="s">
        <v>653</v>
      </c>
      <c r="D67" s="730"/>
      <c r="E67" s="217"/>
      <c r="F67" s="218"/>
      <c r="G67" s="218"/>
      <c r="H67" s="218"/>
      <c r="I67" s="218"/>
      <c r="J67" s="218"/>
      <c r="K67" s="218"/>
      <c r="L67" s="153"/>
      <c r="M67" s="217"/>
      <c r="N67" s="153"/>
      <c r="O67" s="153"/>
      <c r="P67" s="153"/>
      <c r="Q67" s="703" t="s">
        <v>599</v>
      </c>
      <c r="R67" s="704"/>
      <c r="S67" s="705"/>
      <c r="T67" s="762" t="s">
        <v>605</v>
      </c>
      <c r="U67" s="763"/>
      <c r="V67" s="214">
        <f>COUNTIF(E67:P67,"X")/3</f>
        <v>0</v>
      </c>
      <c r="W67" s="789"/>
    </row>
    <row r="68" spans="2:24" ht="32.25" customHeight="1" x14ac:dyDescent="0.25">
      <c r="B68" s="795"/>
      <c r="C68" s="728" t="s">
        <v>654</v>
      </c>
      <c r="D68" s="730"/>
      <c r="E68" s="217"/>
      <c r="F68" s="217"/>
      <c r="G68" s="217"/>
      <c r="H68" s="217"/>
      <c r="I68" s="218"/>
      <c r="J68" s="217"/>
      <c r="K68" s="217"/>
      <c r="L68" s="218"/>
      <c r="M68" s="217"/>
      <c r="N68" s="153"/>
      <c r="O68" s="153"/>
      <c r="P68" s="218"/>
      <c r="Q68" s="703" t="s">
        <v>599</v>
      </c>
      <c r="R68" s="704"/>
      <c r="S68" s="705"/>
      <c r="T68" s="762" t="s">
        <v>655</v>
      </c>
      <c r="U68" s="763"/>
      <c r="V68" s="214">
        <f>COUNTIF(E68:P68,"X")/6</f>
        <v>0</v>
      </c>
      <c r="W68" s="789"/>
    </row>
    <row r="69" spans="2:24" ht="32.25" customHeight="1" x14ac:dyDescent="0.25">
      <c r="B69" s="796"/>
      <c r="C69" s="728" t="s">
        <v>656</v>
      </c>
      <c r="D69" s="730"/>
      <c r="E69" s="153"/>
      <c r="F69" s="217"/>
      <c r="G69" s="217"/>
      <c r="H69" s="218"/>
      <c r="I69" s="217"/>
      <c r="J69" s="217"/>
      <c r="K69" s="153"/>
      <c r="L69" s="153"/>
      <c r="M69" s="217"/>
      <c r="N69" s="153"/>
      <c r="O69" s="218"/>
      <c r="P69" s="153"/>
      <c r="Q69" s="703" t="s">
        <v>599</v>
      </c>
      <c r="R69" s="704"/>
      <c r="S69" s="705"/>
      <c r="T69" s="749" t="s">
        <v>657</v>
      </c>
      <c r="U69" s="750"/>
      <c r="V69" s="214">
        <f>COUNTIF(E69:P69,"X")/2</f>
        <v>0</v>
      </c>
      <c r="W69" s="790"/>
    </row>
    <row r="70" spans="2:24" x14ac:dyDescent="0.25">
      <c r="C70" s="221"/>
    </row>
    <row r="71" spans="2:24" x14ac:dyDescent="0.25">
      <c r="B71" s="215"/>
      <c r="C71" s="222" t="s">
        <v>658</v>
      </c>
    </row>
    <row r="72" spans="2:24" x14ac:dyDescent="0.25">
      <c r="B72" s="215" t="s">
        <v>560</v>
      </c>
      <c r="C72" s="222" t="s">
        <v>659</v>
      </c>
    </row>
    <row r="75" spans="2:24" x14ac:dyDescent="0.25"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40"/>
      <c r="X75" s="221"/>
    </row>
    <row r="76" spans="2:24" x14ac:dyDescent="0.25"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40"/>
      <c r="X76" s="221"/>
    </row>
    <row r="77" spans="2:24" x14ac:dyDescent="0.25"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40"/>
      <c r="X77" s="221"/>
    </row>
    <row r="78" spans="2:24" x14ac:dyDescent="0.25">
      <c r="W78" s="203"/>
    </row>
    <row r="79" spans="2:24" x14ac:dyDescent="0.25">
      <c r="C79" s="206" t="s">
        <v>581</v>
      </c>
      <c r="D79" s="205" t="s">
        <v>660</v>
      </c>
      <c r="E79" s="46" t="s">
        <v>661</v>
      </c>
      <c r="F79" s="223"/>
      <c r="W79" s="203"/>
    </row>
    <row r="80" spans="2:24" x14ac:dyDescent="0.25">
      <c r="C80" s="190" t="str">
        <f>B16</f>
        <v>Medicina del Trabajo</v>
      </c>
      <c r="D80" s="224">
        <v>1</v>
      </c>
      <c r="E80" s="225">
        <f>W16</f>
        <v>0</v>
      </c>
      <c r="F80" s="226"/>
      <c r="W80" s="203"/>
    </row>
    <row r="81" spans="3:23" x14ac:dyDescent="0.25">
      <c r="C81" s="190" t="str">
        <f>B32</f>
        <v>Medicina Preventiva</v>
      </c>
      <c r="D81" s="224">
        <v>1</v>
      </c>
      <c r="E81" s="225">
        <f>W32</f>
        <v>0</v>
      </c>
      <c r="F81" s="226"/>
      <c r="W81" s="203"/>
    </row>
    <row r="82" spans="3:23" x14ac:dyDescent="0.25">
      <c r="C82" s="190" t="str">
        <f>B36</f>
        <v>Higiene Industrial</v>
      </c>
      <c r="D82" s="224">
        <v>1</v>
      </c>
      <c r="E82" s="225">
        <f>W36</f>
        <v>0</v>
      </c>
      <c r="F82" s="226"/>
      <c r="W82" s="203"/>
    </row>
    <row r="83" spans="3:23" x14ac:dyDescent="0.25">
      <c r="C83" s="190" t="str">
        <f>B42</f>
        <v>Seguridad Industrial</v>
      </c>
      <c r="D83" s="224">
        <v>1</v>
      </c>
      <c r="E83" s="225">
        <f>W42</f>
        <v>0</v>
      </c>
      <c r="F83" s="226"/>
      <c r="W83" s="203"/>
    </row>
    <row r="84" spans="3:23" x14ac:dyDescent="0.25">
      <c r="C84" s="190" t="str">
        <f>B55</f>
        <v>Comités</v>
      </c>
      <c r="D84" s="224">
        <v>1</v>
      </c>
      <c r="E84" s="225">
        <f>W55</f>
        <v>0</v>
      </c>
      <c r="W84" s="203"/>
    </row>
    <row r="85" spans="3:23" x14ac:dyDescent="0.25">
      <c r="C85" s="190" t="str">
        <f>B59</f>
        <v>Bienestar</v>
      </c>
      <c r="D85" s="224">
        <v>1</v>
      </c>
      <c r="E85" s="225">
        <f>W59</f>
        <v>0</v>
      </c>
      <c r="W85" s="203"/>
    </row>
    <row r="86" spans="3:23" x14ac:dyDescent="0.25">
      <c r="C86" s="190" t="str">
        <f>B62</f>
        <v>SGSST</v>
      </c>
      <c r="D86" s="224">
        <v>1</v>
      </c>
      <c r="E86" s="225">
        <f>W62</f>
        <v>0</v>
      </c>
      <c r="W86" s="203"/>
    </row>
    <row r="87" spans="3:23" x14ac:dyDescent="0.25">
      <c r="W87" s="203"/>
    </row>
    <row r="88" spans="3:23" x14ac:dyDescent="0.25">
      <c r="W88" s="203"/>
    </row>
    <row r="89" spans="3:23" x14ac:dyDescent="0.25">
      <c r="W89" s="203"/>
    </row>
    <row r="90" spans="3:23" x14ac:dyDescent="0.25">
      <c r="W90" s="203"/>
    </row>
  </sheetData>
  <mergeCells count="200">
    <mergeCell ref="T65:U65"/>
    <mergeCell ref="C66:D66"/>
    <mergeCell ref="Q66:S66"/>
    <mergeCell ref="T66:U66"/>
    <mergeCell ref="B62:B69"/>
    <mergeCell ref="C62:D62"/>
    <mergeCell ref="Q62:S62"/>
    <mergeCell ref="T62:U62"/>
    <mergeCell ref="C69:D69"/>
    <mergeCell ref="Q69:S69"/>
    <mergeCell ref="T69:U69"/>
    <mergeCell ref="C67:D67"/>
    <mergeCell ref="Q67:S67"/>
    <mergeCell ref="T67:U67"/>
    <mergeCell ref="C68:D68"/>
    <mergeCell ref="Q68:S68"/>
    <mergeCell ref="T68:U68"/>
    <mergeCell ref="B59:B61"/>
    <mergeCell ref="C59:D59"/>
    <mergeCell ref="Q59:S59"/>
    <mergeCell ref="T59:U59"/>
    <mergeCell ref="B55:B58"/>
    <mergeCell ref="C55:D55"/>
    <mergeCell ref="Q55:S55"/>
    <mergeCell ref="T55:U55"/>
    <mergeCell ref="W62:W69"/>
    <mergeCell ref="C63:D63"/>
    <mergeCell ref="Q63:S63"/>
    <mergeCell ref="T63:U63"/>
    <mergeCell ref="C64:D64"/>
    <mergeCell ref="Q64:S64"/>
    <mergeCell ref="W59:W61"/>
    <mergeCell ref="C60:D60"/>
    <mergeCell ref="Q60:S60"/>
    <mergeCell ref="T60:U60"/>
    <mergeCell ref="C61:D61"/>
    <mergeCell ref="Q61:S61"/>
    <mergeCell ref="T61:U61"/>
    <mergeCell ref="T64:U64"/>
    <mergeCell ref="C65:D65"/>
    <mergeCell ref="Q65:S65"/>
    <mergeCell ref="W55:W58"/>
    <mergeCell ref="C56:D56"/>
    <mergeCell ref="Q56:S56"/>
    <mergeCell ref="T56:U56"/>
    <mergeCell ref="C57:D57"/>
    <mergeCell ref="Q57:S57"/>
    <mergeCell ref="C53:D53"/>
    <mergeCell ref="Q53:S53"/>
    <mergeCell ref="T53:U53"/>
    <mergeCell ref="C54:D54"/>
    <mergeCell ref="Q54:S54"/>
    <mergeCell ref="T54:U54"/>
    <mergeCell ref="T57:U57"/>
    <mergeCell ref="C58:D58"/>
    <mergeCell ref="Q58:S58"/>
    <mergeCell ref="T58:U58"/>
    <mergeCell ref="W42:W54"/>
    <mergeCell ref="C43:D43"/>
    <mergeCell ref="Q43:S43"/>
    <mergeCell ref="T43:U43"/>
    <mergeCell ref="C44:D44"/>
    <mergeCell ref="Q44:S44"/>
    <mergeCell ref="T44:U44"/>
    <mergeCell ref="C45:D45"/>
    <mergeCell ref="T51:U51"/>
    <mergeCell ref="C52:D52"/>
    <mergeCell ref="Q52:S52"/>
    <mergeCell ref="T52:U52"/>
    <mergeCell ref="C49:D49"/>
    <mergeCell ref="Q49:S49"/>
    <mergeCell ref="T49:U49"/>
    <mergeCell ref="C50:D50"/>
    <mergeCell ref="Q50:S50"/>
    <mergeCell ref="T50:U50"/>
    <mergeCell ref="B36:B41"/>
    <mergeCell ref="C36:D36"/>
    <mergeCell ref="Q36:S36"/>
    <mergeCell ref="T36:U36"/>
    <mergeCell ref="C41:D41"/>
    <mergeCell ref="Q41:S41"/>
    <mergeCell ref="T41:U41"/>
    <mergeCell ref="B42:B54"/>
    <mergeCell ref="C42:D42"/>
    <mergeCell ref="Q42:S42"/>
    <mergeCell ref="T42:U42"/>
    <mergeCell ref="C46:D46"/>
    <mergeCell ref="Q46:S46"/>
    <mergeCell ref="T46:U46"/>
    <mergeCell ref="C47:D47"/>
    <mergeCell ref="Q47:S47"/>
    <mergeCell ref="T47:U47"/>
    <mergeCell ref="C48:D48"/>
    <mergeCell ref="Q48:S48"/>
    <mergeCell ref="T48:U48"/>
    <mergeCell ref="Q45:S45"/>
    <mergeCell ref="T45:U45"/>
    <mergeCell ref="C51:D51"/>
    <mergeCell ref="Q51:S51"/>
    <mergeCell ref="W36:W41"/>
    <mergeCell ref="C37:D37"/>
    <mergeCell ref="Q37:S37"/>
    <mergeCell ref="T37:U37"/>
    <mergeCell ref="C38:D38"/>
    <mergeCell ref="Q38:S38"/>
    <mergeCell ref="W32:W35"/>
    <mergeCell ref="C33:D33"/>
    <mergeCell ref="Q33:S33"/>
    <mergeCell ref="T33:U33"/>
    <mergeCell ref="C34:D34"/>
    <mergeCell ref="Q34:S34"/>
    <mergeCell ref="T34:U34"/>
    <mergeCell ref="C35:D35"/>
    <mergeCell ref="Q35:S35"/>
    <mergeCell ref="T35:U35"/>
    <mergeCell ref="T38:U38"/>
    <mergeCell ref="C39:D39"/>
    <mergeCell ref="Q39:S39"/>
    <mergeCell ref="T39:U39"/>
    <mergeCell ref="C40:D40"/>
    <mergeCell ref="Q40:S40"/>
    <mergeCell ref="T40:U40"/>
    <mergeCell ref="C31:D31"/>
    <mergeCell ref="Q31:S31"/>
    <mergeCell ref="T31:U31"/>
    <mergeCell ref="B32:B35"/>
    <mergeCell ref="C32:D32"/>
    <mergeCell ref="Q32:S32"/>
    <mergeCell ref="T32:U32"/>
    <mergeCell ref="C29:D29"/>
    <mergeCell ref="Q29:S29"/>
    <mergeCell ref="T29:U29"/>
    <mergeCell ref="C30:D30"/>
    <mergeCell ref="Q30:S30"/>
    <mergeCell ref="T30:U30"/>
    <mergeCell ref="B16:B31"/>
    <mergeCell ref="C16:D16"/>
    <mergeCell ref="Q16:S16"/>
    <mergeCell ref="T16:U16"/>
    <mergeCell ref="C23:D23"/>
    <mergeCell ref="Q23:S23"/>
    <mergeCell ref="T23:U23"/>
    <mergeCell ref="C24:D24"/>
    <mergeCell ref="Q24:S24"/>
    <mergeCell ref="T24:U24"/>
    <mergeCell ref="C21:D21"/>
    <mergeCell ref="Q21:S21"/>
    <mergeCell ref="T21:U21"/>
    <mergeCell ref="C22:D22"/>
    <mergeCell ref="Q22:S22"/>
    <mergeCell ref="T22:U22"/>
    <mergeCell ref="C27:D27"/>
    <mergeCell ref="Q27:S27"/>
    <mergeCell ref="T27:U27"/>
    <mergeCell ref="C28:D28"/>
    <mergeCell ref="Q28:S28"/>
    <mergeCell ref="T28:U28"/>
    <mergeCell ref="C25:D25"/>
    <mergeCell ref="Q25:S25"/>
    <mergeCell ref="W16:W31"/>
    <mergeCell ref="C17:D17"/>
    <mergeCell ref="Q17:S17"/>
    <mergeCell ref="T17:U17"/>
    <mergeCell ref="C18:D18"/>
    <mergeCell ref="Q18:S18"/>
    <mergeCell ref="C12:J12"/>
    <mergeCell ref="K12:W12"/>
    <mergeCell ref="C13:J13"/>
    <mergeCell ref="K13:W13"/>
    <mergeCell ref="C15:D15"/>
    <mergeCell ref="Q15:S15"/>
    <mergeCell ref="T15:U15"/>
    <mergeCell ref="T18:U18"/>
    <mergeCell ref="C19:D19"/>
    <mergeCell ref="Q19:S19"/>
    <mergeCell ref="T19:U19"/>
    <mergeCell ref="C20:D20"/>
    <mergeCell ref="Q20:S20"/>
    <mergeCell ref="T20:U20"/>
    <mergeCell ref="T25:U25"/>
    <mergeCell ref="C26:D26"/>
    <mergeCell ref="Q26:S26"/>
    <mergeCell ref="T26:U26"/>
    <mergeCell ref="K8:W8"/>
    <mergeCell ref="C9:J9"/>
    <mergeCell ref="K9:W9"/>
    <mergeCell ref="C10:J10"/>
    <mergeCell ref="K10:W10"/>
    <mergeCell ref="C11:J11"/>
    <mergeCell ref="K11:W11"/>
    <mergeCell ref="B2:W2"/>
    <mergeCell ref="B4:W4"/>
    <mergeCell ref="C5:J5"/>
    <mergeCell ref="K5:W5"/>
    <mergeCell ref="B6:B13"/>
    <mergeCell ref="C6:J6"/>
    <mergeCell ref="K6:W6"/>
    <mergeCell ref="C7:J7"/>
    <mergeCell ref="K7:W7"/>
    <mergeCell ref="C8:J8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SST</vt:lpstr>
      <vt:lpstr>Cronograma Medicina Preventiva</vt:lpstr>
      <vt:lpstr>indicadores</vt:lpstr>
      <vt:lpstr>AGESOC</vt:lpstr>
      <vt:lpstr>Hoja1</vt:lpstr>
      <vt:lpstr>Hoja2</vt:lpstr>
      <vt:lpstr>Actividades Enero-Agosto</vt:lpstr>
      <vt:lpstr>Propuesta</vt:lpstr>
      <vt:lpstr>SST!Área_de_impresión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</dc:creator>
  <cp:lastModifiedBy>Salud Ocupacional Diego Lalinde</cp:lastModifiedBy>
  <cp:lastPrinted>2018-09-06T13:38:54Z</cp:lastPrinted>
  <dcterms:created xsi:type="dcterms:W3CDTF">2014-02-06T14:57:14Z</dcterms:created>
  <dcterms:modified xsi:type="dcterms:W3CDTF">2020-01-22T14:57:25Z</dcterms:modified>
</cp:coreProperties>
</file>